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data" ContentType="application/vnd.openxmlformats-officedocument.model+data"/>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tables/table1.xml" ContentType="application/vnd.openxmlformats-officedocument.spreadsheetml.table+xml"/>
  <Override PartName="/xl/pivotTables/pivotTable7.xml" ContentType="application/vnd.openxmlformats-officedocument.spreadsheetml.pivot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927"/>
  <workbookPr/>
  <mc:AlternateContent xmlns:mc="http://schemas.openxmlformats.org/markup-compatibility/2006">
    <mc:Choice Requires="x15">
      <x15ac:absPath xmlns:x15ac="http://schemas.microsoft.com/office/spreadsheetml/2010/11/ac" url="C:\Users\Andrew\Google Drive\010_Research\006_Databases\"/>
    </mc:Choice>
  </mc:AlternateContent>
  <bookViews>
    <workbookView xWindow="0" yWindow="463" windowWidth="33600" windowHeight="19620" tabRatio="500"/>
  </bookViews>
  <sheets>
    <sheet name="Dashboard" sheetId="7" r:id="rId1"/>
    <sheet name="Data" sheetId="1" r:id="rId2"/>
    <sheet name="InterPivot" sheetId="4" state="hidden" r:id="rId3"/>
    <sheet name="Formula Tables" sheetId="2" state="hidden" r:id="rId4"/>
  </sheets>
  <definedNames>
    <definedName name="_xlnm._FilterDatabase" localSheetId="1" hidden="1">Data!$A$1:$Q$20</definedName>
    <definedName name="_xlcn.WorksheetConnection_CellTherapyDatabase_v010_CAR.xlsxcelltherapydata1" hidden="1">CellTherapyData[]</definedName>
    <definedName name="Slicer_Allo_Auto">#N/A</definedName>
    <definedName name="Slicer_Cell_Type1">#N/A</definedName>
    <definedName name="Slicer_Country">#N/A</definedName>
    <definedName name="Slicer_Dev_Phase_Bucket1">#N/A</definedName>
    <definedName name="Slicer_Indication_Area">#N/A</definedName>
    <definedName name="Slicer_Region">#N/A</definedName>
  </definedNames>
  <calcPr calcId="171027" calcMode="autoNoTable"/>
  <pivotCaches>
    <pivotCache cacheId="39" r:id="rId5"/>
  </pivotCaches>
  <extLst>
    <ext xmlns:x14="http://schemas.microsoft.com/office/spreadsheetml/2009/9/main" uri="{BBE1A952-AA13-448e-AADC-164F8A28A991}">
      <x14:slicerCaches>
        <x14:slicerCache r:id="rId6"/>
        <x14:slicerCache r:id="rId7"/>
        <x14:slicerCache r:id="rId8"/>
        <x14:slicerCache r:id="rId9"/>
        <x14:slicerCache r:id="rId10"/>
        <x14:slicerCache r:id="rId11"/>
      </x14:slicerCaches>
    </ext>
    <ext xmlns:x14="http://schemas.microsoft.com/office/spreadsheetml/2009/9/main" uri="{79F54976-1DA5-4618-B147-4CDE4B953A38}">
      <x14:workbookPr/>
    </ext>
    <ext xmlns:x15="http://schemas.microsoft.com/office/spreadsheetml/2010/11/main" uri="{FCE2AD5D-F65C-4FA6-A056-5C36A1767C68}">
      <x15:dataModel>
        <x15:modelTables>
          <x15:modelTable id="celltherapydata" name="celltherapydata" connection="WorksheetConnection_Cell Therapy Database_v010_CAR.xlsx!celltherapydata"/>
        </x15:modelTables>
      </x15:dataModel>
    </ext>
    <ext xmlns:mx="http://schemas.microsoft.com/office/mac/excel/2008/main" uri="{7523E5D3-25F3-A5E0-1632-64F254C22452}">
      <mx:ArchID Flags="2"/>
    </ext>
  </extLst>
</workbook>
</file>

<file path=xl/calcChain.xml><?xml version="1.0" encoding="utf-8"?>
<calcChain xmlns="http://schemas.openxmlformats.org/spreadsheetml/2006/main">
  <c r="H6" i="7" l="1"/>
  <c r="S8" i="7" l="1"/>
  <c r="S9" i="7"/>
  <c r="S10" i="7"/>
  <c r="S11" i="7"/>
  <c r="S12" i="7"/>
  <c r="S13" i="7"/>
  <c r="S14" i="7"/>
  <c r="S15" i="7"/>
  <c r="S16" i="7"/>
  <c r="S17" i="7"/>
  <c r="H2" i="1"/>
  <c r="H3" i="1"/>
  <c r="H4" i="1"/>
  <c r="H5" i="1"/>
  <c r="H6" i="1"/>
  <c r="H7" i="1"/>
  <c r="H8" i="1"/>
  <c r="H9" i="1"/>
  <c r="H10" i="1"/>
  <c r="H11" i="1"/>
  <c r="H12" i="1"/>
  <c r="H13" i="1"/>
  <c r="H14" i="1"/>
  <c r="H15" i="1"/>
  <c r="H16" i="1"/>
  <c r="H17" i="1"/>
  <c r="H18" i="1"/>
  <c r="H19" i="1"/>
  <c r="H20" i="1"/>
  <c r="H21" i="1"/>
  <c r="D2" i="1"/>
  <c r="D3" i="1"/>
  <c r="D4" i="1"/>
  <c r="D5" i="1"/>
  <c r="D6" i="1"/>
  <c r="D7" i="1"/>
  <c r="D8" i="1"/>
  <c r="D9" i="1"/>
  <c r="D10" i="1"/>
  <c r="D11" i="1"/>
  <c r="D12" i="1"/>
  <c r="D13" i="1"/>
  <c r="D14" i="1"/>
  <c r="D15" i="1"/>
  <c r="D16" i="1"/>
  <c r="D17" i="1"/>
  <c r="D18" i="1"/>
  <c r="D19" i="1"/>
  <c r="D20" i="1"/>
  <c r="D21" i="1"/>
  <c r="J2" i="1"/>
  <c r="J3" i="1"/>
  <c r="J4" i="1"/>
  <c r="J5" i="1"/>
  <c r="J6" i="1"/>
  <c r="J7" i="1"/>
  <c r="J8" i="1"/>
  <c r="J9" i="1"/>
  <c r="J10" i="1"/>
  <c r="J11" i="1"/>
  <c r="J12" i="1"/>
  <c r="J13" i="1"/>
  <c r="J14" i="1"/>
  <c r="J15" i="1"/>
  <c r="J16" i="1"/>
  <c r="J17" i="1"/>
  <c r="J18" i="1"/>
  <c r="J19" i="1"/>
  <c r="J20" i="1"/>
  <c r="J21" i="1"/>
  <c r="R17" i="7"/>
  <c r="R16" i="7"/>
  <c r="R15" i="7"/>
  <c r="R14" i="7"/>
  <c r="R13" i="7"/>
  <c r="R12" i="7"/>
  <c r="R11" i="7"/>
  <c r="R10" i="7"/>
  <c r="R9" i="7"/>
  <c r="R8" i="7"/>
  <c r="T2" i="1"/>
  <c r="T3" i="1"/>
  <c r="T4" i="1"/>
  <c r="T5" i="1"/>
  <c r="T6" i="1"/>
  <c r="T7" i="1"/>
  <c r="T8" i="1"/>
  <c r="T9" i="1"/>
  <c r="T10" i="1"/>
  <c r="T11" i="1"/>
  <c r="T12" i="1"/>
  <c r="T13" i="1"/>
  <c r="T14" i="1"/>
  <c r="T15" i="1"/>
  <c r="T16" i="1"/>
  <c r="T17" i="1"/>
  <c r="T18" i="1"/>
  <c r="T19" i="1"/>
  <c r="T20" i="1"/>
  <c r="T21" i="1"/>
  <c r="G2" i="1"/>
  <c r="G3" i="1"/>
  <c r="G4" i="1"/>
  <c r="G5" i="1"/>
  <c r="G6" i="1"/>
  <c r="G7" i="1"/>
  <c r="G8" i="1"/>
  <c r="G9" i="1"/>
  <c r="G10" i="1"/>
  <c r="G11" i="1"/>
  <c r="G12" i="1"/>
  <c r="G13" i="1"/>
  <c r="G14" i="1"/>
  <c r="G15" i="1"/>
  <c r="G16" i="1"/>
  <c r="G17" i="1"/>
  <c r="G18" i="1"/>
  <c r="G19" i="1"/>
  <c r="G20" i="1"/>
  <c r="G21" i="1"/>
  <c r="B22" i="1"/>
  <c r="C22" i="1"/>
  <c r="E22" i="1"/>
  <c r="I22" i="1"/>
  <c r="K22" i="1"/>
  <c r="L22" i="1"/>
  <c r="M22" i="1"/>
  <c r="N22" i="1"/>
  <c r="O22" i="1"/>
  <c r="P22" i="1"/>
  <c r="S22" i="1"/>
  <c r="H22" i="1" l="1"/>
  <c r="S18" i="7"/>
  <c r="S19" i="7" s="1"/>
  <c r="T18" i="7" s="1"/>
  <c r="T22" i="1"/>
  <c r="T15" i="7" l="1"/>
  <c r="T11" i="7"/>
  <c r="T14" i="7"/>
  <c r="T10" i="7"/>
  <c r="T17" i="7"/>
  <c r="T13" i="7"/>
  <c r="T9" i="7"/>
  <c r="T16" i="7"/>
  <c r="T12" i="7"/>
  <c r="T8" i="7"/>
</calcChain>
</file>

<file path=xl/connections.xml><?xml version="1.0" encoding="utf-8"?>
<connections xmlns="http://schemas.openxmlformats.org/spreadsheetml/2006/main">
  <connection id="1" keepAlive="1" name="ThisWorkbookDataModel" description="Data Model" type="5" refreshedVersion="6" minRefreshableVersion="5" background="1">
    <dbPr connection="Data Model Connection" command="Model" commandType="1"/>
    <olapPr sendLocale="1" rowDrillCount="1000" serverFill="0" serverNumberFormat="0" serverFont="0" serverFontColor="0"/>
    <extLst>
      <ext xmlns:x15="http://schemas.microsoft.com/office/spreadsheetml/2010/11/main" uri="{DE250136-89BD-433C-8126-D09CA5730AF9}">
        <x15:connection id="" model="1"/>
      </ext>
    </extLst>
  </connection>
  <connection id="2" name="WorksheetConnection_Cell Therapy Database_v010_CAR.xlsx!celltherapydata" type="102" refreshedVersion="6" minRefreshableVersion="5">
    <extLst>
      <ext xmlns:x15="http://schemas.microsoft.com/office/spreadsheetml/2010/11/main" uri="{DE250136-89BD-433C-8126-D09CA5730AF9}">
        <x15:connection id="celltherapydata">
          <x15:rangePr sourceName="_xlcn.WorksheetConnection_CellTherapyDatabase_v010_CAR.xlsxcelltherapydata1"/>
        </x15:connection>
      </ext>
    </extLst>
  </connection>
</connections>
</file>

<file path=xl/sharedStrings.xml><?xml version="1.0" encoding="utf-8"?>
<sst xmlns="http://schemas.openxmlformats.org/spreadsheetml/2006/main" count="3213" uniqueCount="1256">
  <si>
    <t>Comments</t>
  </si>
  <si>
    <t>General cardiovascular indications</t>
  </si>
  <si>
    <t>Wound closure</t>
  </si>
  <si>
    <t>General liver disorders</t>
  </si>
  <si>
    <t>Other musculoskeletal disorders</t>
  </si>
  <si>
    <t>Diabetes</t>
  </si>
  <si>
    <t>Liver cirrhosis</t>
  </si>
  <si>
    <t>chondrocytes</t>
  </si>
  <si>
    <t>injection into left ventricle</t>
  </si>
  <si>
    <t>adipose</t>
  </si>
  <si>
    <t>Lung transplantation</t>
  </si>
  <si>
    <t>intravenous injection</t>
  </si>
  <si>
    <t>Breast cancer</t>
  </si>
  <si>
    <t>Prostate cancer</t>
  </si>
  <si>
    <t>Melanoma</t>
  </si>
  <si>
    <t>Ovarian cancer</t>
  </si>
  <si>
    <t>URL</t>
  </si>
  <si>
    <t>Alopecia/Male pattern baldness</t>
  </si>
  <si>
    <t>bone marrow</t>
  </si>
  <si>
    <t>monocytes</t>
  </si>
  <si>
    <t>blood</t>
  </si>
  <si>
    <t>keratinocytes</t>
  </si>
  <si>
    <t>mesenchymal stem cells</t>
  </si>
  <si>
    <t>Spinocerebellar ataxia</t>
  </si>
  <si>
    <t>Spinal cord injury</t>
  </si>
  <si>
    <t>skin</t>
  </si>
  <si>
    <t>intradermal injection</t>
  </si>
  <si>
    <t>Parkinson's disease</t>
  </si>
  <si>
    <t>Crohn's disease</t>
  </si>
  <si>
    <t>umbilical cord blood</t>
  </si>
  <si>
    <t>injection into spinal cord</t>
  </si>
  <si>
    <t>T cells</t>
  </si>
  <si>
    <t>peripheral blood</t>
  </si>
  <si>
    <t>Immunotherapy?</t>
  </si>
  <si>
    <t>CMV infections</t>
  </si>
  <si>
    <t>Huntington's disease</t>
  </si>
  <si>
    <t>Other neurological indications</t>
  </si>
  <si>
    <t>Multiple sclerosis</t>
  </si>
  <si>
    <t>mononuclear cells</t>
  </si>
  <si>
    <t>HIV treatment</t>
  </si>
  <si>
    <t>Country</t>
  </si>
  <si>
    <t>Product Name</t>
  </si>
  <si>
    <t>Company</t>
  </si>
  <si>
    <t>Development Phase</t>
  </si>
  <si>
    <t>Indication Area</t>
  </si>
  <si>
    <t>Cell Type</t>
  </si>
  <si>
    <t>Cell Source</t>
  </si>
  <si>
    <t>Allo/Auto</t>
  </si>
  <si>
    <t>Administration Method</t>
  </si>
  <si>
    <t>Domestic Partner</t>
  </si>
  <si>
    <t>Ireland</t>
  </si>
  <si>
    <t>USA</t>
  </si>
  <si>
    <t>Canada</t>
  </si>
  <si>
    <t>UK</t>
  </si>
  <si>
    <t>Australia</t>
  </si>
  <si>
    <t>China</t>
  </si>
  <si>
    <t>S. Korea</t>
  </si>
  <si>
    <t>Austria</t>
  </si>
  <si>
    <t>Belgium</t>
  </si>
  <si>
    <t>Israel</t>
  </si>
  <si>
    <t>France</t>
  </si>
  <si>
    <t>Spain</t>
  </si>
  <si>
    <t>Switzerland</t>
  </si>
  <si>
    <t>Germany</t>
  </si>
  <si>
    <t>Italy</t>
  </si>
  <si>
    <t>Japan</t>
  </si>
  <si>
    <t>India</t>
  </si>
  <si>
    <t>Taiwan</t>
  </si>
  <si>
    <t>Netherlands</t>
  </si>
  <si>
    <t>Portugal</t>
  </si>
  <si>
    <t>Poland</t>
  </si>
  <si>
    <t>Czech Republic</t>
  </si>
  <si>
    <t>Sweden</t>
  </si>
  <si>
    <t>UAE</t>
  </si>
  <si>
    <t>Malaysia</t>
  </si>
  <si>
    <t>Slovenia</t>
  </si>
  <si>
    <t>Finland</t>
  </si>
  <si>
    <t>Denmark</t>
  </si>
  <si>
    <t>Chile</t>
  </si>
  <si>
    <t>Singapore</t>
  </si>
  <si>
    <t>Brazil</t>
  </si>
  <si>
    <t>Greece</t>
  </si>
  <si>
    <t>New Zealand</t>
  </si>
  <si>
    <t>Pre-clinical</t>
  </si>
  <si>
    <t>Marketed</t>
  </si>
  <si>
    <t>Phase I/IIa</t>
  </si>
  <si>
    <t>Phase I/II</t>
  </si>
  <si>
    <t>Phase IIb</t>
  </si>
  <si>
    <t>Phase II</t>
  </si>
  <si>
    <t>Phase I</t>
  </si>
  <si>
    <t>Phase III</t>
  </si>
  <si>
    <t>Auto</t>
  </si>
  <si>
    <t>Allo</t>
  </si>
  <si>
    <t>Cancer Cells</t>
  </si>
  <si>
    <t>None</t>
  </si>
  <si>
    <t>Yes</t>
  </si>
  <si>
    <t>tumor</t>
  </si>
  <si>
    <t>n/a</t>
  </si>
  <si>
    <t>Blood</t>
  </si>
  <si>
    <t>Cancer</t>
  </si>
  <si>
    <t>Cardiovascular</t>
  </si>
  <si>
    <t>Gastro-intestinal</t>
  </si>
  <si>
    <t>Hepatic &amp; biliary</t>
  </si>
  <si>
    <t>HIV &amp; related conditions</t>
  </si>
  <si>
    <t>Hormone</t>
  </si>
  <si>
    <t>Immunology</t>
  </si>
  <si>
    <t>Infections</t>
  </si>
  <si>
    <t>Miscellaneous</t>
  </si>
  <si>
    <t>Musculoskeletal</t>
  </si>
  <si>
    <t>Neurology</t>
  </si>
  <si>
    <t>Psychiatry</t>
  </si>
  <si>
    <t>Reproduction</t>
  </si>
  <si>
    <t>Respiratory</t>
  </si>
  <si>
    <t>Sensory organs</t>
  </si>
  <si>
    <t>Skin</t>
  </si>
  <si>
    <t>Surgery</t>
  </si>
  <si>
    <t>Urinary tract</t>
  </si>
  <si>
    <t>Blood substitution</t>
  </si>
  <si>
    <t>Factor XI deficiency</t>
  </si>
  <si>
    <t>Factor XIII deficiency</t>
  </si>
  <si>
    <t>Haemophilia A</t>
  </si>
  <si>
    <t>Haemophilia B</t>
  </si>
  <si>
    <t>Haemophilia, general</t>
  </si>
  <si>
    <t>Haemorrhagic conditions</t>
  </si>
  <si>
    <t>Heparin reversal</t>
  </si>
  <si>
    <t>Hepatitis C induced thrombocytopaenia</t>
  </si>
  <si>
    <t>Thrombocytopaenia</t>
  </si>
  <si>
    <t>Anaemia in chronic kidney disease (CKD) (dialysis)</t>
  </si>
  <si>
    <t>Anaemia in chronic kidney disease (CKD) (non-dialysis)</t>
  </si>
  <si>
    <t>Anaemia of cancer</t>
  </si>
  <si>
    <t>Anaemia, aplastic</t>
  </si>
  <si>
    <t>Anaemia, chemotherapy-induced</t>
  </si>
  <si>
    <t>Anaemia, haemolytic</t>
  </si>
  <si>
    <t>Anaemia, iron-deficiency</t>
  </si>
  <si>
    <t>Anaemia, megaloblastic</t>
  </si>
  <si>
    <t>Anaemia, other</t>
  </si>
  <si>
    <t>Anaemia, post-surgery</t>
  </si>
  <si>
    <t>Decompression illness</t>
  </si>
  <si>
    <t>Eosinophilic pneumonias</t>
  </si>
  <si>
    <t>General haematological indications</t>
  </si>
  <si>
    <t>Langerhans' cell histiocytosis</t>
  </si>
  <si>
    <t>Myelofibrosis</t>
  </si>
  <si>
    <t>Neutropaenia</t>
  </si>
  <si>
    <t>Paroxysmal nocturnal haemoglobinuria (PNH)</t>
  </si>
  <si>
    <t>Polycythaemia vera</t>
  </si>
  <si>
    <t>Thalassaemia</t>
  </si>
  <si>
    <t>Thrombocythaemia</t>
  </si>
  <si>
    <t>Anti-thrombin III deficiency</t>
  </si>
  <si>
    <t>Cerebral embolism</t>
  </si>
  <si>
    <t>Disseminated intravascular coagulation</t>
  </si>
  <si>
    <t>General clotting indications</t>
  </si>
  <si>
    <t>Hyperhomocysteinaemia</t>
  </si>
  <si>
    <t>Protein C deficiency</t>
  </si>
  <si>
    <t>Pulmonary embolism</t>
  </si>
  <si>
    <t>Thrombosis</t>
  </si>
  <si>
    <t>Thrombosis, arterial</t>
  </si>
  <si>
    <t>Thrombosis, deep vein (DVT)</t>
  </si>
  <si>
    <t>Indication Level 1</t>
  </si>
  <si>
    <t>Indication Level 2</t>
  </si>
  <si>
    <t>Blood &amp; blood forming malignancies</t>
  </si>
  <si>
    <t>General blood malignancies</t>
  </si>
  <si>
    <t>Hodgkin lymphoma</t>
  </si>
  <si>
    <t>Leukaemia, acute</t>
  </si>
  <si>
    <t>Leukaemia, acute lymphocytic (ALL)</t>
  </si>
  <si>
    <t>Leukaemia, acute myeloid (AML)</t>
  </si>
  <si>
    <t>Leukaemia, chronic lymphocytic (CLL)</t>
  </si>
  <si>
    <t>Leukaemia, chronic myeloid (CML)</t>
  </si>
  <si>
    <t>Leukaemia, hairy cell (HCL)</t>
  </si>
  <si>
    <t>Leukaemia, T-cell</t>
  </si>
  <si>
    <t>Myelodysplastic syndrome</t>
  </si>
  <si>
    <t>Non-Hodgkin lymphoma (NHL)</t>
  </si>
  <si>
    <t>Waldenström's macroglobulinaemia</t>
  </si>
  <si>
    <t>Actinic keratosis</t>
  </si>
  <si>
    <t>Bone metastases</t>
  </si>
  <si>
    <t>Brain metastases</t>
  </si>
  <si>
    <t>Cachexia (wasting), cancer related</t>
  </si>
  <si>
    <t>Cancer adjunct therapy</t>
  </si>
  <si>
    <t>Cancer-related bone loss</t>
  </si>
  <si>
    <t>Chemotherapy-induced hyperuricaemia</t>
  </si>
  <si>
    <t>Chemotherapy-induced side effects</t>
  </si>
  <si>
    <t>General cancer indications</t>
  </si>
  <si>
    <t>Li-Fraumeni syndrome (LFS)</t>
  </si>
  <si>
    <t>Malignant ascites</t>
  </si>
  <si>
    <t>Neoplastic meningitis</t>
  </si>
  <si>
    <t>Radiotherapy-induced side effects</t>
  </si>
  <si>
    <t>Tumour-induced hypercalcaemia</t>
  </si>
  <si>
    <t>Adrenocortical carcinoma (ACC)</t>
  </si>
  <si>
    <t>Anal dysplasia</t>
  </si>
  <si>
    <t>Basal cell carcinoma (BCC)</t>
  </si>
  <si>
    <t>Biliary cancer</t>
  </si>
  <si>
    <t>Bladder cancer</t>
  </si>
  <si>
    <t>Bone cancer (Osteosarcoma)</t>
  </si>
  <si>
    <t>Brain cancer</t>
  </si>
  <si>
    <t>Breast cancer, risk reduction</t>
  </si>
  <si>
    <t>Cervical cancer</t>
  </si>
  <si>
    <t>Cervical cancer prophylaxis</t>
  </si>
  <si>
    <t>Cervical dysplasia</t>
  </si>
  <si>
    <t>Colorectal cancer</t>
  </si>
  <si>
    <t>Fallopian tube cancer</t>
  </si>
  <si>
    <t>Familial adenomatous polyposis (FAP)</t>
  </si>
  <si>
    <t>Gastro-intestinal adenocarcinoma</t>
  </si>
  <si>
    <t>Gastro-intestinal stromal tumours (GIST)</t>
  </si>
  <si>
    <t>Germ cell tumour</t>
  </si>
  <si>
    <t>Glioma</t>
  </si>
  <si>
    <t>Head &amp; neck cancers</t>
  </si>
  <si>
    <t>Hepatoma, liver cancer</t>
  </si>
  <si>
    <t>Leiomyosarcoma</t>
  </si>
  <si>
    <t>Lung cancer</t>
  </si>
  <si>
    <t>Mesothelioma</t>
  </si>
  <si>
    <t>Neuroblastoma</t>
  </si>
  <si>
    <t>Neuroendocrine tumour</t>
  </si>
  <si>
    <t>Non-small cell lung cancer (NSCLC)</t>
  </si>
  <si>
    <t>Oesophageal cancer</t>
  </si>
  <si>
    <t>Penile cancer</t>
  </si>
  <si>
    <t>Pheochromocytoma</t>
  </si>
  <si>
    <t>Renal cell carcinoma (RCC)</t>
  </si>
  <si>
    <t>Retinoblastoma</t>
  </si>
  <si>
    <t>Skin cancer, non-melanoma</t>
  </si>
  <si>
    <t>Small cell lung cancer (SCLC)</t>
  </si>
  <si>
    <t>Soft tissue sarcoma</t>
  </si>
  <si>
    <t>Solid tumour indications</t>
  </si>
  <si>
    <t>Squamous cell carcinoma</t>
  </si>
  <si>
    <t>Stomach cancer</t>
  </si>
  <si>
    <t>Testicular cancer</t>
  </si>
  <si>
    <t>Thyroid cancer</t>
  </si>
  <si>
    <t>Uterine cancer</t>
  </si>
  <si>
    <t>Vaginal cancer</t>
  </si>
  <si>
    <t>Vulvar dysplasia</t>
  </si>
  <si>
    <t>Wilms' tumour</t>
  </si>
  <si>
    <t>Cardiac arrhythmias</t>
  </si>
  <si>
    <t>Arrhythmia, supraventricular</t>
  </si>
  <si>
    <t>Arrhythmia, ventricular</t>
  </si>
  <si>
    <t>Atrial fibrillation (AF)</t>
  </si>
  <si>
    <t>Abdominal aortic aneurysm</t>
  </si>
  <si>
    <t>Atherosclerosis</t>
  </si>
  <si>
    <t>Dilated cardiomyopathy</t>
  </si>
  <si>
    <t>Diuretic-induced potassium depletion</t>
  </si>
  <si>
    <t>Hyperlipidaemia</t>
  </si>
  <si>
    <t>Hypertension (HTN)</t>
  </si>
  <si>
    <t>Hypertrophic cardiomyopathy</t>
  </si>
  <si>
    <t>Hypotension</t>
  </si>
  <si>
    <t>Oedema</t>
  </si>
  <si>
    <t>Patent ductus arteriosus</t>
  </si>
  <si>
    <t>Pulmonary hypertension</t>
  </si>
  <si>
    <t>Angina pectoris</t>
  </si>
  <si>
    <t>Angina, chronic stable</t>
  </si>
  <si>
    <t>Angina, unstable</t>
  </si>
  <si>
    <t>Angioplasty</t>
  </si>
  <si>
    <t>Angioplasty complications, prevention</t>
  </si>
  <si>
    <t>Cardiogenic shock</t>
  </si>
  <si>
    <t>Congestive heart failure (CHF)</t>
  </si>
  <si>
    <t>Coronary artery disease (CAD)</t>
  </si>
  <si>
    <t>Myocardial infarction prophylaxis</t>
  </si>
  <si>
    <t>Myocardial infarction, acute (AMI)</t>
  </si>
  <si>
    <t>Ischaemic heart disease</t>
  </si>
  <si>
    <t>Peripheral vascular disorders</t>
  </si>
  <si>
    <t>Arteriovenous fistula</t>
  </si>
  <si>
    <t>Intermittent claudication</t>
  </si>
  <si>
    <t>Peripheral vascular disease (PVD)</t>
  </si>
  <si>
    <t>Raynaud's disease</t>
  </si>
  <si>
    <t>Thromboangiitis obliterans/Buerger's disease</t>
  </si>
  <si>
    <t>Stroke</t>
  </si>
  <si>
    <t>Stroke prophylaxis, general</t>
  </si>
  <si>
    <t>Stroke prophylaxis, secondary to acute coronary syndrome (ACS)</t>
  </si>
  <si>
    <t>Stroke prophylaxis, secondary to Atrial fibrillation (AF)</t>
  </si>
  <si>
    <t>Stroke, acute</t>
  </si>
  <si>
    <t>Subarachnoid haemorrhage</t>
  </si>
  <si>
    <t>Transient ischaemic attacks (TIAs)</t>
  </si>
  <si>
    <t>Diabetic cardiomyopathy</t>
  </si>
  <si>
    <t>Diabetic complications, other</t>
  </si>
  <si>
    <t>Diabetic nephropathy</t>
  </si>
  <si>
    <t>Diabetic neuropathy</t>
  </si>
  <si>
    <t>Diabetic retinopathy</t>
  </si>
  <si>
    <t>Hypoglycaemia</t>
  </si>
  <si>
    <t>Diabetes treatment</t>
  </si>
  <si>
    <t>Diabetes, type I (juvenile onset)</t>
  </si>
  <si>
    <t>Diabetes, type II (maturity onset)</t>
  </si>
  <si>
    <t>Acid disorders</t>
  </si>
  <si>
    <t>Acid-related dyspepsia</t>
  </si>
  <si>
    <t>Gastritis</t>
  </si>
  <si>
    <t>Gastro-oesophageal reflux disease (GORD/GERD)</t>
  </si>
  <si>
    <t>General acid disorders</t>
  </si>
  <si>
    <t>Ulcers, duodenal</t>
  </si>
  <si>
    <t>Ulcers, gastric</t>
  </si>
  <si>
    <t>Ulcers, NSAID-induced</t>
  </si>
  <si>
    <t>Ulcers, peptic</t>
  </si>
  <si>
    <t>Ulcers, post-operative and stress-induced</t>
  </si>
  <si>
    <t>Zollinger-Ellison syndrome</t>
  </si>
  <si>
    <t>Inflammatory bowel disease (IBD), unspecified</t>
  </si>
  <si>
    <t>Pouchitis</t>
  </si>
  <si>
    <t>Ulcerative colitis</t>
  </si>
  <si>
    <t>Miscellaneous gastro-intestinal disorders</t>
  </si>
  <si>
    <t>Anal fissure</t>
  </si>
  <si>
    <t>Barrett's oesophagus</t>
  </si>
  <si>
    <t>Bowel clearance</t>
  </si>
  <si>
    <t>Campylobacter enteritis</t>
  </si>
  <si>
    <t>Celiac disease</t>
  </si>
  <si>
    <t>Diverticulitis</t>
  </si>
  <si>
    <t>Faecal incontinence</t>
  </si>
  <si>
    <t>Gastro-intestinal fistula</t>
  </si>
  <si>
    <t>Haemorrhoids</t>
  </si>
  <si>
    <t>Mucositis</t>
  </si>
  <si>
    <t>Necrotising enterocolitis</t>
  </si>
  <si>
    <t>Oesophageal varices</t>
  </si>
  <si>
    <t>Other gastro-intestinal disorders</t>
  </si>
  <si>
    <t>Pancreatic insufficiency</t>
  </si>
  <si>
    <t>Short bowel syndrome</t>
  </si>
  <si>
    <t>Stomatitis (mouth ulcers)</t>
  </si>
  <si>
    <t>Motility disorders</t>
  </si>
  <si>
    <t>Constipation</t>
  </si>
  <si>
    <t>Constipation, opioid-induced</t>
  </si>
  <si>
    <t>Diarrhoea</t>
  </si>
  <si>
    <t>Functional dyspepsia</t>
  </si>
  <si>
    <t>Gastroparesis</t>
  </si>
  <si>
    <t>GI spasm</t>
  </si>
  <si>
    <t>Irritable bowel syndrome (IBS)</t>
  </si>
  <si>
    <t>Irritable bowel syndrome, constipation-predominant (IBS-C)</t>
  </si>
  <si>
    <t>Irritable bowel syndrome, diarrhoea-predominant (IBS-D)</t>
  </si>
  <si>
    <t>Post-operative ileus (POI)</t>
  </si>
  <si>
    <t>Other inflammatory gastro-intestinal disorders</t>
  </si>
  <si>
    <t>Cholecystitis</t>
  </si>
  <si>
    <t>Eosinophilic oesophagitis</t>
  </si>
  <si>
    <t>Pancreatitis</t>
  </si>
  <si>
    <t>Cholelithiasis/Gallstones</t>
  </si>
  <si>
    <t>General biliary disorders</t>
  </si>
  <si>
    <t>Sclerosing cholangitis</t>
  </si>
  <si>
    <t>Hepatic disorders</t>
  </si>
  <si>
    <t>Acute liver injury</t>
  </si>
  <si>
    <t>Alcoholic liver disease</t>
  </si>
  <si>
    <t>Autoimmune hepatitis</t>
  </si>
  <si>
    <t>Cholestasis</t>
  </si>
  <si>
    <t>Crigler-Najjar syndrome</t>
  </si>
  <si>
    <t>Hepatic coma</t>
  </si>
  <si>
    <t>Hepatic encephalopathy</t>
  </si>
  <si>
    <t>Hepatic oedema</t>
  </si>
  <si>
    <t>Hyperbilirubinaemia</t>
  </si>
  <si>
    <t>Liver fibrosis</t>
  </si>
  <si>
    <t>Nonalcoholic fatty liver disease (NAFLD)</t>
  </si>
  <si>
    <t>Nonalcoholic steatohepatitis (NASH)</t>
  </si>
  <si>
    <t>Polycystic liver disease</t>
  </si>
  <si>
    <t>Portal hypertension</t>
  </si>
  <si>
    <t>Primary biliary cirrhosis (PBC)</t>
  </si>
  <si>
    <t>HIV associated disorders</t>
  </si>
  <si>
    <t>Anaemia, AIDS related</t>
  </si>
  <si>
    <t>Cachexia (wasting), AIDS related</t>
  </si>
  <si>
    <t>Lipodystrophy</t>
  </si>
  <si>
    <t>Neutropaenia, AIDS related</t>
  </si>
  <si>
    <t>HIV prophylaxis</t>
  </si>
  <si>
    <t>HIV infections</t>
  </si>
  <si>
    <t>Malignancies</t>
  </si>
  <si>
    <t>Kaposi's sarcoma</t>
  </si>
  <si>
    <t>CMV infection, AIDS related</t>
  </si>
  <si>
    <t>Cryptosporidiosis</t>
  </si>
  <si>
    <t>Meningitis, cryptococcal AIDS related</t>
  </si>
  <si>
    <t>Mycobacterium avium complex infections</t>
  </si>
  <si>
    <t>Pneumocystis jiroveci (Pneumocystis carinii) infections</t>
  </si>
  <si>
    <t>Toxoplasmosis, AIDS related</t>
  </si>
  <si>
    <t>Opportunistic infections</t>
  </si>
  <si>
    <t>Growth disorders</t>
  </si>
  <si>
    <t>Acromegaly</t>
  </si>
  <si>
    <t>Adult growth hormone deficiency</t>
  </si>
  <si>
    <t>Foetal alcohol syndrome</t>
  </si>
  <si>
    <t>Growth hormone disorders</t>
  </si>
  <si>
    <t>Intra-uterine growth disorder</t>
  </si>
  <si>
    <t>Pituitary dwarfism</t>
  </si>
  <si>
    <t>Short stature in children</t>
  </si>
  <si>
    <t>Turner's syndrome</t>
  </si>
  <si>
    <t>Addison's disease</t>
  </si>
  <si>
    <t>Adrenal hyperplasia, congenital</t>
  </si>
  <si>
    <t>Carcinoid syndrome</t>
  </si>
  <si>
    <t>Cushing's syndrome</t>
  </si>
  <si>
    <t>Hyperparathyroidism</t>
  </si>
  <si>
    <t>Hyperthyroidism</t>
  </si>
  <si>
    <t>Hypoparathyroidism</t>
  </si>
  <si>
    <t>Thyroid hormone deficiency</t>
  </si>
  <si>
    <t>Cranial diabetes insipidus</t>
  </si>
  <si>
    <t>Hyperprolactinaemia</t>
  </si>
  <si>
    <t>CIAS1 Associated Periodic Syndromes (CAPS)</t>
  </si>
  <si>
    <t>Familial Mediterranean fever</t>
  </si>
  <si>
    <t>General inflammatory disorders</t>
  </si>
  <si>
    <t>Lambert-Eaton myasthenic syndrome</t>
  </si>
  <si>
    <t>Multiple sclerosis (MS)</t>
  </si>
  <si>
    <t>Myasthenia gravis</t>
  </si>
  <si>
    <t>Optic neuromyelitis</t>
  </si>
  <si>
    <t>Relapsing polychondritis</t>
  </si>
  <si>
    <t>Schnitzler syndrome</t>
  </si>
  <si>
    <t>Scleroderma</t>
  </si>
  <si>
    <t>Sjögren's syndrome</t>
  </si>
  <si>
    <t>Systemic lupus erythematosus (SLE)</t>
  </si>
  <si>
    <t>Miscellaneous immunology</t>
  </si>
  <si>
    <t>Behçet's syndrome</t>
  </si>
  <si>
    <t>Castleman disease</t>
  </si>
  <si>
    <t>Chronic granulomatous disease</t>
  </si>
  <si>
    <t>Granulomatosis with polyangiitis/Wegener's granulomatosis</t>
  </si>
  <si>
    <t>Hereditary angioedema</t>
  </si>
  <si>
    <t>Immune suppression</t>
  </si>
  <si>
    <t>Immunoglobulin deficiency</t>
  </si>
  <si>
    <t>Kawasaki disease</t>
  </si>
  <si>
    <t>Mastocytosis</t>
  </si>
  <si>
    <t>Necrosis</t>
  </si>
  <si>
    <t>Other immune indications</t>
  </si>
  <si>
    <t>Rh isoimmunisation</t>
  </si>
  <si>
    <t>Sarcoidosis</t>
  </si>
  <si>
    <t>Severe combined immunodeficiency disease (SCID)</t>
  </si>
  <si>
    <t>Vaccine adjuvancy</t>
  </si>
  <si>
    <t>Vasculitis</t>
  </si>
  <si>
    <t>Wiskott-Aldrich syndrome</t>
  </si>
  <si>
    <t>X-linked agammaglobulinaemia/Bruton's disease</t>
  </si>
  <si>
    <t>Transplantation</t>
  </si>
  <si>
    <t>Bone marrow transplantation</t>
  </si>
  <si>
    <t>Cardiopulmonary bypass surgery</t>
  </si>
  <si>
    <t>Coronary artery bypass graft (CABG)</t>
  </si>
  <si>
    <t>Graft vs host disease (GvHD)</t>
  </si>
  <si>
    <t>Heart transplantation</t>
  </si>
  <si>
    <t>Kidney transplantation</t>
  </si>
  <si>
    <t>Liver transplantation</t>
  </si>
  <si>
    <t>Organ and tissue transplantation</t>
  </si>
  <si>
    <t>Organ rejection</t>
  </si>
  <si>
    <t>Pancreatic islet transplantation</t>
  </si>
  <si>
    <t>Peripheral artery bypass graft (PBG)</t>
  </si>
  <si>
    <t>Bacterial infections</t>
  </si>
  <si>
    <t>Anthrax prophylaxis</t>
  </si>
  <si>
    <t>Anthrax treatment</t>
  </si>
  <si>
    <t>Bacteraemia</t>
  </si>
  <si>
    <t>Botulism prophylaxis</t>
  </si>
  <si>
    <t>Botulism treatment</t>
  </si>
  <si>
    <t>Broad spectrum bacterial infections</t>
  </si>
  <si>
    <t>Caries</t>
  </si>
  <si>
    <t>Cholera prophylaxis</t>
  </si>
  <si>
    <t>Clostridium difficile-associated diarrhoea (CDAD)</t>
  </si>
  <si>
    <t>Community acquired infections</t>
  </si>
  <si>
    <t>Dental infections</t>
  </si>
  <si>
    <t>Diphtheria prophylaxis</t>
  </si>
  <si>
    <t>Endocarditis</t>
  </si>
  <si>
    <t>General bacterial indications</t>
  </si>
  <si>
    <t>GI tract infection prophylaxis</t>
  </si>
  <si>
    <t>GI tract infections</t>
  </si>
  <si>
    <t>Gram negative infections</t>
  </si>
  <si>
    <t>Gram positive infections</t>
  </si>
  <si>
    <t>Haemophilus influenzae type b (Hib) prophylaxis</t>
  </si>
  <si>
    <t>Inner ear infections</t>
  </si>
  <si>
    <t>Leprosy</t>
  </si>
  <si>
    <t>Leptospirosis</t>
  </si>
  <si>
    <t>Lyme disease</t>
  </si>
  <si>
    <t>Lyme disease prophylaxis</t>
  </si>
  <si>
    <t>Mastoiditis</t>
  </si>
  <si>
    <t>Meningitis</t>
  </si>
  <si>
    <t>Meningitis prophylaxis</t>
  </si>
  <si>
    <t>Meningococcal infections</t>
  </si>
  <si>
    <t>Methicillin resistant Staphylococcus aureus (MRSA) infections</t>
  </si>
  <si>
    <t>Paediatric bacterial infections</t>
  </si>
  <si>
    <t>Plague prophylaxis</t>
  </si>
  <si>
    <t>Plague treatment</t>
  </si>
  <si>
    <t>Pseudomonas infections</t>
  </si>
  <si>
    <t>Rickettsial disease</t>
  </si>
  <si>
    <t>Staphylococcal infections</t>
  </si>
  <si>
    <t>Streptococcal infections</t>
  </si>
  <si>
    <t>Tetanus</t>
  </si>
  <si>
    <t>Tetanus prophylaxis</t>
  </si>
  <si>
    <t>Tuberculosis (TB)</t>
  </si>
  <si>
    <t>Tuberculosis prophylaxis (TB)</t>
  </si>
  <si>
    <t>Typhoid</t>
  </si>
  <si>
    <t>Vaginal infections</t>
  </si>
  <si>
    <t>Wound infection prophylaxis</t>
  </si>
  <si>
    <t>Fungal infections</t>
  </si>
  <si>
    <t>Aspergillosis infections</t>
  </si>
  <si>
    <t>Candidiasis</t>
  </si>
  <si>
    <t>General fungal infections</t>
  </si>
  <si>
    <t>Onychomycosis</t>
  </si>
  <si>
    <t>Systemic mycosis</t>
  </si>
  <si>
    <t>Tinea capitis/Scalp ringworm</t>
  </si>
  <si>
    <t>Tinea corporis/Body ringworm</t>
  </si>
  <si>
    <t>Tinea cruris/Jock itch</t>
  </si>
  <si>
    <t>Tinea pedis/Athlete's foot</t>
  </si>
  <si>
    <t>Vaginitis</t>
  </si>
  <si>
    <t>Genito-urinary infections</t>
  </si>
  <si>
    <t>Chlamydia</t>
  </si>
  <si>
    <t>Cystitis</t>
  </si>
  <si>
    <t>Gonorrhoea</t>
  </si>
  <si>
    <t>Sexually transmitted diseases (STDs)</t>
  </si>
  <si>
    <t>Trichomoniasis</t>
  </si>
  <si>
    <t>Urinary tract infections (UTIs)</t>
  </si>
  <si>
    <t>Parasitic infections</t>
  </si>
  <si>
    <t>Amoebiasis</t>
  </si>
  <si>
    <t>Cestodes/Tapeworm infections</t>
  </si>
  <si>
    <t>General helminth infections</t>
  </si>
  <si>
    <t>Giardiasis</t>
  </si>
  <si>
    <t>Jarisch-Herxheimer reaction</t>
  </si>
  <si>
    <t>Leishmaniasis treatment</t>
  </si>
  <si>
    <t>Malaria prophylaxis</t>
  </si>
  <si>
    <t>Malaria treatment</t>
  </si>
  <si>
    <t>Nematode/Roundworm infections</t>
  </si>
  <si>
    <t>Other protozoan infections</t>
  </si>
  <si>
    <t>Toxoplasmosis</t>
  </si>
  <si>
    <t>Trematode/Fluke infections</t>
  </si>
  <si>
    <t>Trypanosomiasis</t>
  </si>
  <si>
    <t>Cough/Common cold</t>
  </si>
  <si>
    <t>Cryptococcus infections</t>
  </si>
  <si>
    <t>General respiratory tract infections</t>
  </si>
  <si>
    <t>Lower respiratory tract infections</t>
  </si>
  <si>
    <t>Pertussis/Whooping cough</t>
  </si>
  <si>
    <t>Pneumococcal infection prophylaxis</t>
  </si>
  <si>
    <t>Pneumococcal infections</t>
  </si>
  <si>
    <t>RSV infections</t>
  </si>
  <si>
    <t>Severe acute respiratory syndrome (SARS)</t>
  </si>
  <si>
    <t>Sinusitis</t>
  </si>
  <si>
    <t>Tonsillitis</t>
  </si>
  <si>
    <t>Upper respiratory tract infections</t>
  </si>
  <si>
    <t>Respiratory infections</t>
  </si>
  <si>
    <t>Viral infections</t>
  </si>
  <si>
    <t>Adenovirus infection</t>
  </si>
  <si>
    <t>Argentine haemorrhagic fever</t>
  </si>
  <si>
    <t>Avian (H5N1) influenza</t>
  </si>
  <si>
    <t>B19 parvovirus infections</t>
  </si>
  <si>
    <t>Chikungunya fever</t>
  </si>
  <si>
    <t>CMV infection prophylaxis</t>
  </si>
  <si>
    <t>Dengue fever prophylaxis</t>
  </si>
  <si>
    <t>Dengue fever treatment</t>
  </si>
  <si>
    <t>Ebola haemorrhagic fever (EHF)</t>
  </si>
  <si>
    <t>Ebola haemorrhagic fever (EHF) prophylaxis</t>
  </si>
  <si>
    <t>Equine encephalitis prophylaxis</t>
  </si>
  <si>
    <t>Fever</t>
  </si>
  <si>
    <t>General viral indications</t>
  </si>
  <si>
    <t>Genital warts</t>
  </si>
  <si>
    <t>Genital warts prophylaxis</t>
  </si>
  <si>
    <t>Haemorrhagic fever with renal syndrome (HFRS) prophylaxis</t>
  </si>
  <si>
    <t>Haemorrhagic fever, general</t>
  </si>
  <si>
    <t>Hepatitis A prophylaxis</t>
  </si>
  <si>
    <t>Hepatitis A treatment</t>
  </si>
  <si>
    <t>Hepatitis B prophylaxis</t>
  </si>
  <si>
    <t>Hepatitis B treatment</t>
  </si>
  <si>
    <t>Hepatitis C prophylaxis</t>
  </si>
  <si>
    <t>Hepatitis C treatment</t>
  </si>
  <si>
    <t>Hepatitis D treatment</t>
  </si>
  <si>
    <t>Hepatitis E prophylaxis</t>
  </si>
  <si>
    <t>Herpes</t>
  </si>
  <si>
    <t>Herpes, genital</t>
  </si>
  <si>
    <t>Herpes, orofacial</t>
  </si>
  <si>
    <t>Human papillomavirus (HPV) infections</t>
  </si>
  <si>
    <t>Influenza</t>
  </si>
  <si>
    <t>Influenza prophylaxis</t>
  </si>
  <si>
    <t>Japanese encephalitis prophylaxis</t>
  </si>
  <si>
    <t>Japanese encephalitis treatment</t>
  </si>
  <si>
    <t>Lassa fever</t>
  </si>
  <si>
    <t>Marburg haemorrhagic fever</t>
  </si>
  <si>
    <t>Marburg haemorrhagic fever prophylaxis</t>
  </si>
  <si>
    <t>Measles prophylaxis</t>
  </si>
  <si>
    <t>Meningitis, viral</t>
  </si>
  <si>
    <t>MMR prophylaxis</t>
  </si>
  <si>
    <t>Mumps prophylaxis</t>
  </si>
  <si>
    <t>Polio prophylaxis</t>
  </si>
  <si>
    <t>Rabies</t>
  </si>
  <si>
    <t>Ross River virus (RRV) infection prophylaxis</t>
  </si>
  <si>
    <t>Rotaviral gastroenteritis</t>
  </si>
  <si>
    <t>Rubella prophylaxis</t>
  </si>
  <si>
    <t>Shingles</t>
  </si>
  <si>
    <t>Shingles prophylaxis</t>
  </si>
  <si>
    <t>Smallpox prophylaxis</t>
  </si>
  <si>
    <t>Smallpox treatment</t>
  </si>
  <si>
    <t>Subacute sclerosing panencephalitis (SSPE)</t>
  </si>
  <si>
    <t>Swine (H1N1) influenza</t>
  </si>
  <si>
    <t>Tick-borne encephalitis (TBE) prophylaxis</t>
  </si>
  <si>
    <t>Varicella infections</t>
  </si>
  <si>
    <t>Varicella prophylaxis</t>
  </si>
  <si>
    <t>West Nile virus (WNV) disease</t>
  </si>
  <si>
    <t>West Nile virus (WNV) prophylaxis</t>
  </si>
  <si>
    <t>Yellow fever prophylaxis</t>
  </si>
  <si>
    <t>Diagnostic imaging</t>
  </si>
  <si>
    <t>MRI investigations</t>
  </si>
  <si>
    <t>Myocardial perfusion imaging (MPI)</t>
  </si>
  <si>
    <t>Nuclear imaging</t>
  </si>
  <si>
    <t>Other imaging</t>
  </si>
  <si>
    <t>Ultrasound procedures</t>
  </si>
  <si>
    <t>X-Ray procedures</t>
  </si>
  <si>
    <t>Lysosomal storage disorders</t>
  </si>
  <si>
    <t>Alpha-mannosidosis</t>
  </si>
  <si>
    <t>Fabry disease</t>
  </si>
  <si>
    <t>Gaucher's disease</t>
  </si>
  <si>
    <t>Hunter syndrome (Mucopolysaccharidosis II or MPS II)</t>
  </si>
  <si>
    <t>Hurler's syndrome (Mucopolysaccharidosis I or MPS I)</t>
  </si>
  <si>
    <t>Krabbe's disease/Globoid cell leukodystrophy (GLD)</t>
  </si>
  <si>
    <t>Liposomal acid lipase deficiency/Wolman's disease/Cholesteryl ester storage disease</t>
  </si>
  <si>
    <t>Maroteaux-Lamy disease (Mucopolysaccharidosis VI or MPS VI)</t>
  </si>
  <si>
    <t>Metachromatic leukodystrophy</t>
  </si>
  <si>
    <t>Morquio syndrome (Mucopolysaccharidosis IV or MPS IV)</t>
  </si>
  <si>
    <t>Niemann-Pick disease</t>
  </si>
  <si>
    <t>Other lysosomal storage disorders</t>
  </si>
  <si>
    <t>Pompe's disease</t>
  </si>
  <si>
    <t>Sanfilippo syndrome (Mucopolysaccharidosis III or MPS III)</t>
  </si>
  <si>
    <t>Sly's syndrome (Mucopolysaccharidosis VII or MPS VII)</t>
  </si>
  <si>
    <t>Tay-Sachs &amp; Sandhoff's disease</t>
  </si>
  <si>
    <t>Metabolic disorders</t>
  </si>
  <si>
    <t>Aldehyde dehydrogenase-2 deficiency</t>
  </si>
  <si>
    <t>Amyloidosis</t>
  </si>
  <si>
    <t>Cachexia (wasting), other</t>
  </si>
  <si>
    <t>Carnitine deficiency</t>
  </si>
  <si>
    <t>Cerebrotendinous xanthomatosis (CTX)</t>
  </si>
  <si>
    <t>Cockayne syndrome</t>
  </si>
  <si>
    <t>Congenital sucrase-isomaltase deficiency (CSID)</t>
  </si>
  <si>
    <t>Cystinuria</t>
  </si>
  <si>
    <t>Familial lipoprotein lipase deficiency</t>
  </si>
  <si>
    <t>Homocystinuria</t>
  </si>
  <si>
    <t>Hyperammonaemia</t>
  </si>
  <si>
    <t>Hypercalcaemia</t>
  </si>
  <si>
    <t>Hyper-IgD syndrome (HIDS)</t>
  </si>
  <si>
    <t>Hyperkalaemia</t>
  </si>
  <si>
    <t>Hypernatraemia</t>
  </si>
  <si>
    <t>Hyperphosphataemia</t>
  </si>
  <si>
    <t>Hyponatraemia</t>
  </si>
  <si>
    <t>Hypophosphataemic rickets</t>
  </si>
  <si>
    <t>Hypoxia</t>
  </si>
  <si>
    <t>Lesch-Nyhan syndrome</t>
  </si>
  <si>
    <t>Methylmalonic acidaemia (MMA)</t>
  </si>
  <si>
    <t>Mitochondrial disease</t>
  </si>
  <si>
    <t>Mitochondrial encephalopathy, lactic acidosis, and stroke-like episodes (MELAS)</t>
  </si>
  <si>
    <t>Mitochondrial oxidative phosphorylation disorders</t>
  </si>
  <si>
    <t>Obesity</t>
  </si>
  <si>
    <t>Other metabolic indications</t>
  </si>
  <si>
    <t>Phenylketonuria (PKU)</t>
  </si>
  <si>
    <t>Porphyria</t>
  </si>
  <si>
    <t>Post-operative recovery</t>
  </si>
  <si>
    <t>Prader-Willi syndrome</t>
  </si>
  <si>
    <t>Reduced protein load</t>
  </si>
  <si>
    <t>Tyrosinaemia</t>
  </si>
  <si>
    <t>Urea cycle disorders</t>
  </si>
  <si>
    <t>Veno-occlusive disease (VOD)</t>
  </si>
  <si>
    <t>Von Hippel-Lindau disease</t>
  </si>
  <si>
    <t>Wilson's disease</t>
  </si>
  <si>
    <t>Nutritional</t>
  </si>
  <si>
    <t>Malnutrition</t>
  </si>
  <si>
    <t>Mineral deficiency</t>
  </si>
  <si>
    <t>Protein deficiency</t>
  </si>
  <si>
    <t>Vitamin deficiency</t>
  </si>
  <si>
    <t>Poisoning</t>
  </si>
  <si>
    <t>Acute Radiation Syndrome</t>
  </si>
  <si>
    <t>Drug toxicity</t>
  </si>
  <si>
    <t>Iron poisoning</t>
  </si>
  <si>
    <t>Poisoning neutralization</t>
  </si>
  <si>
    <t>Undisclosed</t>
  </si>
  <si>
    <t>Arthritis</t>
  </si>
  <si>
    <t>Arthritis, general</t>
  </si>
  <si>
    <t>Arthritis, psoriatic</t>
  </si>
  <si>
    <t>Arthritis, rheumatoid</t>
  </si>
  <si>
    <t>Osteoarthritis</t>
  </si>
  <si>
    <t>Arthritis related disorders</t>
  </si>
  <si>
    <t>Ankylosing spondylitis</t>
  </si>
  <si>
    <t>Hyperuricaemia/Gout</t>
  </si>
  <si>
    <t>Bone disorders</t>
  </si>
  <si>
    <t>Achondroplasia</t>
  </si>
  <si>
    <t>Avascular necrosis</t>
  </si>
  <si>
    <t>Bone repair &amp; regeneration</t>
  </si>
  <si>
    <t>Hypophosphatasia</t>
  </si>
  <si>
    <t>Osteoporosis</t>
  </si>
  <si>
    <t>Paget's disease</t>
  </si>
  <si>
    <t>Miscellaneous musculoskeletal</t>
  </si>
  <si>
    <t>Adhesive capsulitis/Frozen shoulder syndrome (FSS)</t>
  </si>
  <si>
    <t>Age-related frailty</t>
  </si>
  <si>
    <t>Becker muscular dystrophy</t>
  </si>
  <si>
    <t>Cervical dystonia</t>
  </si>
  <si>
    <t>Duchenne muscular dystrophy</t>
  </si>
  <si>
    <t>Dupuytren's contracture</t>
  </si>
  <si>
    <t>Facioscapulohumeral muscular dystrophy (FSHD)</t>
  </si>
  <si>
    <t>Inclusion body myositis</t>
  </si>
  <si>
    <t>Interdental papillary insufficiency</t>
  </si>
  <si>
    <t>Limb-girdle muscular dystrophy</t>
  </si>
  <si>
    <t>Marfan syndrome</t>
  </si>
  <si>
    <t>Mixed connective tissue disease (MCTD)</t>
  </si>
  <si>
    <t>Muscle spasticity</t>
  </si>
  <si>
    <t>Muscular dystrophy</t>
  </si>
  <si>
    <t>Musculoskeletal inflammation</t>
  </si>
  <si>
    <t>Myotonic dystrophy</t>
  </si>
  <si>
    <t>Periodontitis</t>
  </si>
  <si>
    <t>Polymyalgia rheumatica</t>
  </si>
  <si>
    <t>Polymyositis &amp; dermatomyositis</t>
  </si>
  <si>
    <t>Progeria/Hutchinson-Gilford syndrome</t>
  </si>
  <si>
    <t>Tendinitis &amp; Bursitis</t>
  </si>
  <si>
    <t>Degenerative disorders</t>
  </si>
  <si>
    <t>Amyotrophic lateral sclerosis (ALS)</t>
  </si>
  <si>
    <t>Friedreich's ataxia</t>
  </si>
  <si>
    <t>Progressive supranuclear palsy</t>
  </si>
  <si>
    <t>Dementia</t>
  </si>
  <si>
    <t>Alzheimer's disease</t>
  </si>
  <si>
    <t>Dementia, cerebrovascular</t>
  </si>
  <si>
    <t>Dementia, frontotemporal</t>
  </si>
  <si>
    <t>Dementia, Lewy body</t>
  </si>
  <si>
    <t>Dementia, senile</t>
  </si>
  <si>
    <t>Emesis</t>
  </si>
  <si>
    <t>Altitude sickness</t>
  </si>
  <si>
    <t>Emesis, chemotherapy-induced</t>
  </si>
  <si>
    <t>Emesis, radiation-induced</t>
  </si>
  <si>
    <t>Emesis, surgery-induced</t>
  </si>
  <si>
    <t>Headache</t>
  </si>
  <si>
    <t>Cluster headaches</t>
  </si>
  <si>
    <t>Migraine</t>
  </si>
  <si>
    <t>Miscellaneous neurological</t>
  </si>
  <si>
    <t>Amnesia</t>
  </si>
  <si>
    <t>Apnoea of prematurity</t>
  </si>
  <si>
    <t>Apnoea, surgery-induced</t>
  </si>
  <si>
    <t>Asthenia</t>
  </si>
  <si>
    <t>Carpal tunnel syndrome</t>
  </si>
  <si>
    <t>Cerebral oedema</t>
  </si>
  <si>
    <t>Cerebral palsy</t>
  </si>
  <si>
    <t>Chronic fatigue syndrome</t>
  </si>
  <si>
    <t>Chronic inflammatory demyelinating polyneuropathy (CIDP)</t>
  </si>
  <si>
    <t>Down syndrome</t>
  </si>
  <si>
    <t>Essential tremor</t>
  </si>
  <si>
    <t>Fibromyalgia</t>
  </si>
  <si>
    <t>Fragile X syndrome</t>
  </si>
  <si>
    <t>Intensive care sedation</t>
  </si>
  <si>
    <t>Progressive multifocal leukoencephalopathy (PML)</t>
  </si>
  <si>
    <t>Pseudobulbar palsy</t>
  </si>
  <si>
    <t>Stiff person syndrome</t>
  </si>
  <si>
    <t>Tourette's syndrome</t>
  </si>
  <si>
    <t>Transmissible spongiform encephalopathies/Prion disease</t>
  </si>
  <si>
    <t>Transverse myelitis, acute</t>
  </si>
  <si>
    <t>Traumatic brain injury</t>
  </si>
  <si>
    <t>Tuberous sclerosis</t>
  </si>
  <si>
    <t>Neuropathy</t>
  </si>
  <si>
    <t>Charcot-Marie-Tooth disease</t>
  </si>
  <si>
    <t>Guillain-Barré syndrome</t>
  </si>
  <si>
    <t>Multifocal motor neuropathy (MMN)</t>
  </si>
  <si>
    <t>Peripheral neuropathy</t>
  </si>
  <si>
    <t>Spinal muscular atrophy</t>
  </si>
  <si>
    <t>Pain</t>
  </si>
  <si>
    <t>Pain, acute</t>
  </si>
  <si>
    <t>Pain, cancer-induced</t>
  </si>
  <si>
    <t>Pain, chronic</t>
  </si>
  <si>
    <t>Pain, moderate to severe</t>
  </si>
  <si>
    <t>Pain, neuropathic</t>
  </si>
  <si>
    <t>Pain, post-operative</t>
  </si>
  <si>
    <t>Pain, severe</t>
  </si>
  <si>
    <t>Post-herpetic neuralgia</t>
  </si>
  <si>
    <t>Epilepsy</t>
  </si>
  <si>
    <t>Generalised seizures</t>
  </si>
  <si>
    <t>Seizures/Convulsions</t>
  </si>
  <si>
    <t>Sleep disorders</t>
  </si>
  <si>
    <t>Circadian rhythm sleep disorders</t>
  </si>
  <si>
    <t>Hypersomnia</t>
  </si>
  <si>
    <t>Insomnia</t>
  </si>
  <si>
    <t>Narcolepsy</t>
  </si>
  <si>
    <t>Obstructive sleep apnoea (OSA)</t>
  </si>
  <si>
    <t>Other sleep disorders</t>
  </si>
  <si>
    <t>Restless legs syndrome</t>
  </si>
  <si>
    <t>Addictions</t>
  </si>
  <si>
    <t>Alcohol dependence</t>
  </si>
  <si>
    <t>Cocaine addiction</t>
  </si>
  <si>
    <t>Opioid addiction</t>
  </si>
  <si>
    <t>Smoking cessation</t>
  </si>
  <si>
    <t>Anxiety</t>
  </si>
  <si>
    <t>Generalised anxiety</t>
  </si>
  <si>
    <t>Obsessive compulsive disorders (OCDs)</t>
  </si>
  <si>
    <t>Panic attacks</t>
  </si>
  <si>
    <t>Phobias</t>
  </si>
  <si>
    <t>Post-traumatic stress disorder</t>
  </si>
  <si>
    <t>Social anxiety disorder</t>
  </si>
  <si>
    <t>Eating disorders</t>
  </si>
  <si>
    <t>Anorexia nervosa</t>
  </si>
  <si>
    <t>Binge eating disorder</t>
  </si>
  <si>
    <t>Bulimia nervosa</t>
  </si>
  <si>
    <t>Learning disorders</t>
  </si>
  <si>
    <t>Attention deficit disorder/hyperactivity (ADD/ADHD)</t>
  </si>
  <si>
    <t>Autism spectrum disorders (ASD)</t>
  </si>
  <si>
    <t>Dyslexia</t>
  </si>
  <si>
    <t>Bipolar disorder</t>
  </si>
  <si>
    <t>Depression</t>
  </si>
  <si>
    <t>Mood disorders</t>
  </si>
  <si>
    <t>Hypomania</t>
  </si>
  <si>
    <t>Impulse control disorders</t>
  </si>
  <si>
    <t>Other psychoses</t>
  </si>
  <si>
    <t>Psychosis, acute</t>
  </si>
  <si>
    <t>Schizophrenia</t>
  </si>
  <si>
    <t>Psychotic disorders</t>
  </si>
  <si>
    <t>Female conditions</t>
  </si>
  <si>
    <t>Amenorrhoea</t>
  </si>
  <si>
    <t>Cervical ripening</t>
  </si>
  <si>
    <t>Contraception, female</t>
  </si>
  <si>
    <t>Dysmenorrhoea</t>
  </si>
  <si>
    <t>Dyspareunia</t>
  </si>
  <si>
    <t>Endometriosis</t>
  </si>
  <si>
    <t>Infertility, female</t>
  </si>
  <si>
    <t>Labour induction</t>
  </si>
  <si>
    <t>Mastalgia</t>
  </si>
  <si>
    <t>Menopause</t>
  </si>
  <si>
    <t>Menorrhagia</t>
  </si>
  <si>
    <t>Oligomenorrhoea</t>
  </si>
  <si>
    <t>Pelvic inflammatory disease (PID)</t>
  </si>
  <si>
    <t>Polycystic ovarian syndrome</t>
  </si>
  <si>
    <t>Postpartum haemorrhage</t>
  </si>
  <si>
    <t>Pre-eclampsia</t>
  </si>
  <si>
    <t>Premature delivery</t>
  </si>
  <si>
    <t>Premenstrual syndrome (PMS/PMDD)</t>
  </si>
  <si>
    <t>Sexual dysfunction, female</t>
  </si>
  <si>
    <t>Urethritis, atrophic</t>
  </si>
  <si>
    <t>Uterine fibroids</t>
  </si>
  <si>
    <t>Vaginitis, atrophic</t>
  </si>
  <si>
    <t>Benign prostatic hyperplasia (BPH)</t>
  </si>
  <si>
    <t>Contraception, male</t>
  </si>
  <si>
    <t>Erectile dysfunction</t>
  </si>
  <si>
    <t>Gynaecomastia</t>
  </si>
  <si>
    <t>Hypersexuality, male</t>
  </si>
  <si>
    <t>Hypogonadism</t>
  </si>
  <si>
    <t>Infertility, male</t>
  </si>
  <si>
    <t>Peyronie's disease</t>
  </si>
  <si>
    <t>Premature ejaculation</t>
  </si>
  <si>
    <t>Prostatitis</t>
  </si>
  <si>
    <t>Testosterone deficiency</t>
  </si>
  <si>
    <t>Male conditions</t>
  </si>
  <si>
    <t>Miscellaneous reproduction</t>
  </si>
  <si>
    <t>Allergy</t>
  </si>
  <si>
    <t>Anaphylaxis</t>
  </si>
  <si>
    <t>General allergy indications</t>
  </si>
  <si>
    <t>Rhinitis, perennial</t>
  </si>
  <si>
    <t>Rhinitis, seasonal allergic/Hay fever</t>
  </si>
  <si>
    <t>Chronic obstructive airways disease</t>
  </si>
  <si>
    <t>Asthma</t>
  </si>
  <si>
    <t>Bronchiolitis obliterans</t>
  </si>
  <si>
    <t>Bronchitis, chronic</t>
  </si>
  <si>
    <t>COAD/COPD</t>
  </si>
  <si>
    <t>Emphysema</t>
  </si>
  <si>
    <t>Miscellaneous respiratory disorders</t>
  </si>
  <si>
    <t>Bronchopulmonary dysplasia</t>
  </si>
  <si>
    <t>Cystic fibrosis (CF)</t>
  </si>
  <si>
    <t>General respiratory disorders</t>
  </si>
  <si>
    <t>Idiopathic interstitial pneumonia</t>
  </si>
  <si>
    <t>Lung injury, acute</t>
  </si>
  <si>
    <t>Methaemoglobinaemia</t>
  </si>
  <si>
    <t>Nasal polyp</t>
  </si>
  <si>
    <t>Pleural effusion</t>
  </si>
  <si>
    <t>Polyp formation, recurrent</t>
  </si>
  <si>
    <t>Pulmonary alveolar proteinosis</t>
  </si>
  <si>
    <t>Pulmonary fibrosis, idiopathic</t>
  </si>
  <si>
    <t>Respiratory distress syndrome (RDS)</t>
  </si>
  <si>
    <t>Ear/Otic disorders</t>
  </si>
  <si>
    <t>Ménière's disease</t>
  </si>
  <si>
    <t>Other ear disorders</t>
  </si>
  <si>
    <t>Otitis media</t>
  </si>
  <si>
    <t>Otosclerosis</t>
  </si>
  <si>
    <t>Tinnitus</t>
  </si>
  <si>
    <t>Vertigo</t>
  </si>
  <si>
    <t>Eye/Ophthalmic disorders</t>
  </si>
  <si>
    <t>Age-related macular degeneration (AMD), unspecified</t>
  </si>
  <si>
    <t>Amblyopia</t>
  </si>
  <si>
    <t>Blepharospasm</t>
  </si>
  <si>
    <t>Cataract surgery</t>
  </si>
  <si>
    <t>Cataract treatment</t>
  </si>
  <si>
    <t>Conjunctivitis</t>
  </si>
  <si>
    <t>Conjunctivitis, allergic</t>
  </si>
  <si>
    <t>Conjunctivitis, infectious</t>
  </si>
  <si>
    <t>Dacryocystitis</t>
  </si>
  <si>
    <t>Dry age-related macular degeneration (AMD)</t>
  </si>
  <si>
    <t>Dry eye</t>
  </si>
  <si>
    <t>Endophthalmitis</t>
  </si>
  <si>
    <t>General eye disorders</t>
  </si>
  <si>
    <t>Glaucoma</t>
  </si>
  <si>
    <t>Keratoconus</t>
  </si>
  <si>
    <t>Leber's congenital amaurosis</t>
  </si>
  <si>
    <t>Leber's hereditary optic neuropathy</t>
  </si>
  <si>
    <t>Macular oedema</t>
  </si>
  <si>
    <t>Ocular infections</t>
  </si>
  <si>
    <t>Ocular inflammation</t>
  </si>
  <si>
    <t>Optic neuritis</t>
  </si>
  <si>
    <t>Retinal detachment</t>
  </si>
  <si>
    <t>Retinal vein occlusion</t>
  </si>
  <si>
    <t>Retinitis pigmentosa</t>
  </si>
  <si>
    <t>Strabismus (crossed eyes)</t>
  </si>
  <si>
    <t>Ulcers, corneal</t>
  </si>
  <si>
    <t>Uveitis</t>
  </si>
  <si>
    <t>Wet age-related macular degeneration (AMD)</t>
  </si>
  <si>
    <t>Dermatoses</t>
  </si>
  <si>
    <t>Dry skin</t>
  </si>
  <si>
    <t>Eczema/Dermatitis</t>
  </si>
  <si>
    <t>Epidermolysis bullosa (EB)</t>
  </si>
  <si>
    <t>Other dermatoses</t>
  </si>
  <si>
    <t>Pemphigus vulgaris</t>
  </si>
  <si>
    <t>Psoriasis</t>
  </si>
  <si>
    <t>Rosacea</t>
  </si>
  <si>
    <t>Molluscum contagiosum</t>
  </si>
  <si>
    <t>Pediculosis capitis/Head lice</t>
  </si>
  <si>
    <t>Scabies</t>
  </si>
  <si>
    <t>Skin infections</t>
  </si>
  <si>
    <t>Infections &amp; infestations</t>
  </si>
  <si>
    <t>Miscellaneous skin disorders</t>
  </si>
  <si>
    <t>Acne</t>
  </si>
  <si>
    <t>Brittle nails</t>
  </si>
  <si>
    <t>Burns</t>
  </si>
  <si>
    <t>Dandruff</t>
  </si>
  <si>
    <t>Facial wrinkles/Nasolabial folds</t>
  </si>
  <si>
    <t>Hidradenitis suppurativa</t>
  </si>
  <si>
    <t>Hyperhidrosis</t>
  </si>
  <si>
    <t>Hyperpigmentation</t>
  </si>
  <si>
    <t>Hypertrichosis</t>
  </si>
  <si>
    <t>Hypohidrotic ectodermal dysplasia</t>
  </si>
  <si>
    <t>Inflammatory skin disorders</t>
  </si>
  <si>
    <t>Mucocutaneous dryness</t>
  </si>
  <si>
    <t>Photoageing/damage</t>
  </si>
  <si>
    <t>Pruritus</t>
  </si>
  <si>
    <t>Skin wounds</t>
  </si>
  <si>
    <t>Urticaria</t>
  </si>
  <si>
    <t>Vitiligo</t>
  </si>
  <si>
    <t>Skin ulcers</t>
  </si>
  <si>
    <t>Ulcers, chronic skin</t>
  </si>
  <si>
    <t>Ulcers, diabetic foot</t>
  </si>
  <si>
    <t>Ulcers, pressure</t>
  </si>
  <si>
    <t>Ulcers, venous</t>
  </si>
  <si>
    <t>Anaesthesia</t>
  </si>
  <si>
    <t>Anaesthesia, general</t>
  </si>
  <si>
    <t>Anaesthesia, local</t>
  </si>
  <si>
    <t>Anaesthesia, reversal</t>
  </si>
  <si>
    <t>Muscle relaxation</t>
  </si>
  <si>
    <t>Surgical procedures</t>
  </si>
  <si>
    <t>Other surgical procedures</t>
  </si>
  <si>
    <t>Skin asepsis</t>
  </si>
  <si>
    <t>Surgical adhesions</t>
  </si>
  <si>
    <t>Bladder disorders</t>
  </si>
  <si>
    <t>Dysuria</t>
  </si>
  <si>
    <t>Enuresis</t>
  </si>
  <si>
    <t>General urinary tract indications</t>
  </si>
  <si>
    <t>Neurogenic bladder</t>
  </si>
  <si>
    <t>Obstructive uropathy</t>
  </si>
  <si>
    <t>Urinary incontinence (UI)</t>
  </si>
  <si>
    <t>Urinary retention</t>
  </si>
  <si>
    <t>Kidney diseases</t>
  </si>
  <si>
    <t>Acute kidney injury</t>
  </si>
  <si>
    <t>Chronic kidney disease (CKD)</t>
  </si>
  <si>
    <t>Focal segmental glomerulosclerosis (FSGS)</t>
  </si>
  <si>
    <t>Glomerulonephritis</t>
  </si>
  <si>
    <t>HIV-associated nephropathy</t>
  </si>
  <si>
    <t>IgA nephropathy</t>
  </si>
  <si>
    <t>Nephropathic cystinosis</t>
  </si>
  <si>
    <t>Nephrotic syndrome</t>
  </si>
  <si>
    <t>Other nephrological disorders</t>
  </si>
  <si>
    <t>Polycystic kidney disease (PKD)</t>
  </si>
  <si>
    <t>Renal cytoprotection</t>
  </si>
  <si>
    <t>Renal fibrosis</t>
  </si>
  <si>
    <t>Renal insufficiency</t>
  </si>
  <si>
    <t>Renal oedema</t>
  </si>
  <si>
    <t>Renal osteodystrophy</t>
  </si>
  <si>
    <t>Urinary calculi/Kidney stones</t>
  </si>
  <si>
    <t>Bleeding disorders</t>
  </si>
  <si>
    <t>Blood cell disorders</t>
  </si>
  <si>
    <t>Thrombo-embolic disorders</t>
  </si>
  <si>
    <t>Miscellaneous cancer</t>
  </si>
  <si>
    <t>Immunotherapy Type</t>
  </si>
  <si>
    <t>CAR</t>
  </si>
  <si>
    <t>dendritic</t>
  </si>
  <si>
    <t>pathfinder cells</t>
  </si>
  <si>
    <t>No</t>
  </si>
  <si>
    <t>tumor cell vaccine</t>
  </si>
  <si>
    <t>embryo</t>
  </si>
  <si>
    <t>subcutaneous injection</t>
  </si>
  <si>
    <t>cartilage</t>
  </si>
  <si>
    <t>intra-articular implant</t>
  </si>
  <si>
    <t>piglets</t>
  </si>
  <si>
    <t>beta cells and other endocrine cells</t>
  </si>
  <si>
    <t>Xeno</t>
  </si>
  <si>
    <t>implantation into pancreas</t>
  </si>
  <si>
    <t>No information on development phase. Vague article reference to getting IND in 2004.</t>
  </si>
  <si>
    <t>Evaluate Indication</t>
  </si>
  <si>
    <t>Pancreatic cancer</t>
  </si>
  <si>
    <t>Basic Research</t>
  </si>
  <si>
    <t>Grand Total</t>
  </si>
  <si>
    <t>oligodendrocyte progenitor cells</t>
  </si>
  <si>
    <t>Row Labels</t>
  </si>
  <si>
    <t>Count of Product Name</t>
  </si>
  <si>
    <t>Dev Phase Bucket</t>
  </si>
  <si>
    <t>Von Willebrand disease (VWD)</t>
  </si>
  <si>
    <t>Sickle cell disease</t>
  </si>
  <si>
    <t>Multiple myeloma</t>
  </si>
  <si>
    <t>Solid tumours</t>
  </si>
  <si>
    <t>Glioblastoma multiforme</t>
  </si>
  <si>
    <t>Generalised CVS disorders</t>
  </si>
  <si>
    <t>Ulcers, Helicobacter pylori-induced</t>
  </si>
  <si>
    <t>Inflammatory bowel disease (IBD)</t>
  </si>
  <si>
    <t>Diabetes complications</t>
  </si>
  <si>
    <t>Miscellaneous hormone disorders</t>
  </si>
  <si>
    <t>Pituitary disorders</t>
  </si>
  <si>
    <t>Autoimmune disorders</t>
  </si>
  <si>
    <t>Sepsis/Septic Shock</t>
  </si>
  <si>
    <t>Infectious mononucleosis/Glandular fever</t>
  </si>
  <si>
    <t>Biliary disorders</t>
  </si>
  <si>
    <t>Lennox-Gastaut syndrome</t>
  </si>
  <si>
    <t>Precocious puberty</t>
  </si>
  <si>
    <t>Alpha-1 antitrypsin (AAT) congenital deficiency</t>
  </si>
  <si>
    <t>Refractive error, general</t>
  </si>
  <si>
    <t>Stevens-Johnson Syndrome</t>
  </si>
  <si>
    <t>Haemolytic uremic syndrome (HUS)</t>
  </si>
  <si>
    <t>Indication Lvl 2</t>
  </si>
  <si>
    <t>Region</t>
  </si>
  <si>
    <t>Asia</t>
  </si>
  <si>
    <t>N. Korea</t>
  </si>
  <si>
    <t>Europe</t>
  </si>
  <si>
    <t>S. &amp; Central America</t>
  </si>
  <si>
    <t>N. America</t>
  </si>
  <si>
    <t>Africa</t>
  </si>
  <si>
    <t>Oceania</t>
  </si>
  <si>
    <t>Anguilla</t>
  </si>
  <si>
    <t>Angola</t>
  </si>
  <si>
    <t>Afghanistan</t>
  </si>
  <si>
    <t>Albania</t>
  </si>
  <si>
    <t>Algeria</t>
  </si>
  <si>
    <t>American Samoa</t>
  </si>
  <si>
    <t>Andorra</t>
  </si>
  <si>
    <t>Antigua &amp; Barbuda</t>
  </si>
  <si>
    <t>Argentina</t>
  </si>
  <si>
    <t>Armenia</t>
  </si>
  <si>
    <t>Aruba</t>
  </si>
  <si>
    <t>Azerbaijan</t>
  </si>
  <si>
    <t>Bahamas, The</t>
  </si>
  <si>
    <t>Bahrain</t>
  </si>
  <si>
    <t>Bangladesh</t>
  </si>
  <si>
    <t>Barbados</t>
  </si>
  <si>
    <t>Belarus</t>
  </si>
  <si>
    <t>Belize</t>
  </si>
  <si>
    <t>Benin</t>
  </si>
  <si>
    <t>Bermuda</t>
  </si>
  <si>
    <t>Bhutan</t>
  </si>
  <si>
    <t>Bolivia</t>
  </si>
  <si>
    <t>Bosnia &amp; Herzegovina</t>
  </si>
  <si>
    <t>Botswana</t>
  </si>
  <si>
    <t>British Virgin Is.</t>
  </si>
  <si>
    <t>Brunei</t>
  </si>
  <si>
    <t>Bulgaria</t>
  </si>
  <si>
    <t>Burkina Faso</t>
  </si>
  <si>
    <t>Burma</t>
  </si>
  <si>
    <t>Burundi</t>
  </si>
  <si>
    <t>Cambodia</t>
  </si>
  <si>
    <t>Cameroon</t>
  </si>
  <si>
    <t>Cape Verde</t>
  </si>
  <si>
    <t>Cayman Islands</t>
  </si>
  <si>
    <t>Central African Rep.</t>
  </si>
  <si>
    <t>Chad</t>
  </si>
  <si>
    <t>Colombia</t>
  </si>
  <si>
    <t>Comoros</t>
  </si>
  <si>
    <t>Congo, Dem. Rep.</t>
  </si>
  <si>
    <t>Congo, Repub. of the</t>
  </si>
  <si>
    <t>Cook Islands</t>
  </si>
  <si>
    <t>Costa Rica</t>
  </si>
  <si>
    <t>Cote d'Ivoire</t>
  </si>
  <si>
    <t>Croatia</t>
  </si>
  <si>
    <t>Cuba</t>
  </si>
  <si>
    <t>Cyprus</t>
  </si>
  <si>
    <t>Djibouti</t>
  </si>
  <si>
    <t>Dominica</t>
  </si>
  <si>
    <t>Dominican Republic</t>
  </si>
  <si>
    <t>East Timor</t>
  </si>
  <si>
    <t>Ecuador</t>
  </si>
  <si>
    <t>Egypt</t>
  </si>
  <si>
    <t>El Salvador</t>
  </si>
  <si>
    <t>Equatorial Guinea</t>
  </si>
  <si>
    <t>Eritrea</t>
  </si>
  <si>
    <t>Estonia</t>
  </si>
  <si>
    <t>Ethiopia</t>
  </si>
  <si>
    <t>Faroe Islands</t>
  </si>
  <si>
    <t>Fiji</t>
  </si>
  <si>
    <t>French Guiana</t>
  </si>
  <si>
    <t>French Polynesia</t>
  </si>
  <si>
    <t>Gabon</t>
  </si>
  <si>
    <t>Gambia, The</t>
  </si>
  <si>
    <t>Gaza Strip</t>
  </si>
  <si>
    <t>Georgia</t>
  </si>
  <si>
    <t>Ghana</t>
  </si>
  <si>
    <t>Gibraltar</t>
  </si>
  <si>
    <t>Greenland</t>
  </si>
  <si>
    <t>Grenada</t>
  </si>
  <si>
    <t>Guadeloupe</t>
  </si>
  <si>
    <t>Guam</t>
  </si>
  <si>
    <t>Guatemala</t>
  </si>
  <si>
    <t>Guernsey</t>
  </si>
  <si>
    <t>Guinea</t>
  </si>
  <si>
    <t>Guinea-Bissau</t>
  </si>
  <si>
    <t>Guyana</t>
  </si>
  <si>
    <t>Haiti</t>
  </si>
  <si>
    <t>Honduras</t>
  </si>
  <si>
    <t>Hong Kong</t>
  </si>
  <si>
    <t>Hungary</t>
  </si>
  <si>
    <t>Iceland</t>
  </si>
  <si>
    <t>Indonesia</t>
  </si>
  <si>
    <t>Iran</t>
  </si>
  <si>
    <t>Iraq</t>
  </si>
  <si>
    <t>Isle of Man</t>
  </si>
  <si>
    <t>Jamaica</t>
  </si>
  <si>
    <t>Jersey</t>
  </si>
  <si>
    <t>Jordan</t>
  </si>
  <si>
    <t>Kazakhstan</t>
  </si>
  <si>
    <t>Kenya</t>
  </si>
  <si>
    <t>Kiribati</t>
  </si>
  <si>
    <t>Kuwait</t>
  </si>
  <si>
    <t>Kyrgyzstan</t>
  </si>
  <si>
    <t>Laos</t>
  </si>
  <si>
    <t>Latvia</t>
  </si>
  <si>
    <t>Lebanon</t>
  </si>
  <si>
    <t>Lesotho</t>
  </si>
  <si>
    <t>Liberia</t>
  </si>
  <si>
    <t>Libya</t>
  </si>
  <si>
    <t>Liechtenstein</t>
  </si>
  <si>
    <t>Lithuania</t>
  </si>
  <si>
    <t>Luxembourg</t>
  </si>
  <si>
    <t>Macau</t>
  </si>
  <si>
    <t>Macedonia</t>
  </si>
  <si>
    <t>Madagascar</t>
  </si>
  <si>
    <t>Malawi</t>
  </si>
  <si>
    <t>Maldives</t>
  </si>
  <si>
    <t>Mali</t>
  </si>
  <si>
    <t>Malta</t>
  </si>
  <si>
    <t>Marshall Islands</t>
  </si>
  <si>
    <t>Martinique</t>
  </si>
  <si>
    <t>Mauritania</t>
  </si>
  <si>
    <t>Mauritius</t>
  </si>
  <si>
    <t>Mayotte</t>
  </si>
  <si>
    <t>Mexico</t>
  </si>
  <si>
    <t>Micronesia, Fed. St.</t>
  </si>
  <si>
    <t>Moldova</t>
  </si>
  <si>
    <t>Monaco</t>
  </si>
  <si>
    <t>Mongolia</t>
  </si>
  <si>
    <t>Montserrat</t>
  </si>
  <si>
    <t>Morocco</t>
  </si>
  <si>
    <t>Mozambique</t>
  </si>
  <si>
    <t>Namibia</t>
  </si>
  <si>
    <t>Nauru</t>
  </si>
  <si>
    <t>Nepal</t>
  </si>
  <si>
    <t>Netherlands Antilles</t>
  </si>
  <si>
    <t>New Caledonia</t>
  </si>
  <si>
    <t>Nicaragua</t>
  </si>
  <si>
    <t>Niger</t>
  </si>
  <si>
    <t>Nigeria</t>
  </si>
  <si>
    <t>N. Mariana Islands</t>
  </si>
  <si>
    <t>Norway</t>
  </si>
  <si>
    <t>Oman</t>
  </si>
  <si>
    <t>Pakistan</t>
  </si>
  <si>
    <t>Palau</t>
  </si>
  <si>
    <t>Panama</t>
  </si>
  <si>
    <t>Papua New Guinea</t>
  </si>
  <si>
    <t>Paraguay</t>
  </si>
  <si>
    <t>Peru</t>
  </si>
  <si>
    <t>Philippines</t>
  </si>
  <si>
    <t>Puerto Rico</t>
  </si>
  <si>
    <t>Qatar</t>
  </si>
  <si>
    <t>Reunion</t>
  </si>
  <si>
    <t>Romania</t>
  </si>
  <si>
    <t>Russia</t>
  </si>
  <si>
    <t>Rwanda</t>
  </si>
  <si>
    <t>Saint Helena</t>
  </si>
  <si>
    <t>Saint Kitts &amp; Nevis</t>
  </si>
  <si>
    <t>Saint Lucia</t>
  </si>
  <si>
    <t>St Pierre &amp; Miquelon</t>
  </si>
  <si>
    <t>Saint Vincent and the Grenadines</t>
  </si>
  <si>
    <t>Samoa</t>
  </si>
  <si>
    <t>San Marino</t>
  </si>
  <si>
    <t>Sao Tome &amp; Principe</t>
  </si>
  <si>
    <t>Saudi Arabia</t>
  </si>
  <si>
    <t>Senegal</t>
  </si>
  <si>
    <t>Serbia</t>
  </si>
  <si>
    <t>Seychelles</t>
  </si>
  <si>
    <t>Sierra Leone</t>
  </si>
  <si>
    <t>Slovakia</t>
  </si>
  <si>
    <t>Solomon Islands</t>
  </si>
  <si>
    <t>Somalia</t>
  </si>
  <si>
    <t>South Africa</t>
  </si>
  <si>
    <t>Sri Lanka</t>
  </si>
  <si>
    <t>Sudan</t>
  </si>
  <si>
    <t>Suriname</t>
  </si>
  <si>
    <t>Swaziland</t>
  </si>
  <si>
    <t>Syria</t>
  </si>
  <si>
    <t>Tajikistan</t>
  </si>
  <si>
    <t>Tanzania</t>
  </si>
  <si>
    <t>Thailand</t>
  </si>
  <si>
    <t>Togo</t>
  </si>
  <si>
    <t>Tonga</t>
  </si>
  <si>
    <t>Trinidad &amp; Tobago</t>
  </si>
  <si>
    <t>Tunisia</t>
  </si>
  <si>
    <t>Turkey</t>
  </si>
  <si>
    <t>Turkmenistan</t>
  </si>
  <si>
    <t>Turks &amp; Caicos Is</t>
  </si>
  <si>
    <t>Tuvalu</t>
  </si>
  <si>
    <t>Uganda</t>
  </si>
  <si>
    <t>Ukraine</t>
  </si>
  <si>
    <t>Uruguay</t>
  </si>
  <si>
    <t>Uzbekistan</t>
  </si>
  <si>
    <t>Vanuatu</t>
  </si>
  <si>
    <t>Venezuela</t>
  </si>
  <si>
    <t>Vietnam</t>
  </si>
  <si>
    <t>Virgin Islands</t>
  </si>
  <si>
    <t>Wallis and Futuna</t>
  </si>
  <si>
    <t>West Bank</t>
  </si>
  <si>
    <t>Western Sahara</t>
  </si>
  <si>
    <t>Yemen</t>
  </si>
  <si>
    <t>Zambia</t>
  </si>
  <si>
    <t>Zimbabwe</t>
  </si>
  <si>
    <t>Unknown</t>
  </si>
  <si>
    <t>Unq Co Count</t>
  </si>
  <si>
    <t># of Products</t>
  </si>
  <si>
    <t>Other/Unknown</t>
  </si>
  <si>
    <t>(All)</t>
  </si>
  <si>
    <t>Dev Phase</t>
  </si>
  <si>
    <t>Top 10 Total</t>
  </si>
  <si>
    <t>Companies</t>
  </si>
  <si>
    <t>% of Products</t>
  </si>
  <si>
    <t>mesenchymal stem cells and CD14 macrophages (expanded from monocytes)</t>
  </si>
  <si>
    <t>[NOT SHOWN]</t>
  </si>
  <si>
    <t>Uses oligodendrocyte progenitor cells derived from the hESCs</t>
  </si>
  <si>
    <t>Hint towards LV vector: [WEB SITE NOT SHOWN]</t>
  </si>
  <si>
    <t>Formerly Company Z</t>
  </si>
  <si>
    <t>Company A</t>
  </si>
  <si>
    <t>Company B</t>
  </si>
  <si>
    <t>Company C</t>
  </si>
  <si>
    <t>Company D</t>
  </si>
  <si>
    <t>Company E</t>
  </si>
  <si>
    <t>Company F</t>
  </si>
  <si>
    <t>Company G</t>
  </si>
  <si>
    <t>Company H</t>
  </si>
  <si>
    <t>Company I</t>
  </si>
  <si>
    <t>Company J</t>
  </si>
  <si>
    <t>Company K</t>
  </si>
  <si>
    <t>Company L</t>
  </si>
  <si>
    <t>Company M</t>
  </si>
  <si>
    <t>Company N</t>
  </si>
  <si>
    <t>Company O</t>
  </si>
  <si>
    <t>Company P</t>
  </si>
  <si>
    <t>Company Q</t>
  </si>
  <si>
    <t>Product AA</t>
  </si>
  <si>
    <t>Product BA</t>
  </si>
  <si>
    <t>Product CA</t>
  </si>
  <si>
    <t>Product DA</t>
  </si>
  <si>
    <t>Product EA</t>
  </si>
  <si>
    <t>Product FA</t>
  </si>
  <si>
    <t>Product GA</t>
  </si>
  <si>
    <t>Product GB</t>
  </si>
  <si>
    <t>Product HA</t>
  </si>
  <si>
    <t>Product IA</t>
  </si>
  <si>
    <t>Product JA</t>
  </si>
  <si>
    <t>Product KA</t>
  </si>
  <si>
    <t>Product LA</t>
  </si>
  <si>
    <t>Product MA</t>
  </si>
  <si>
    <t>Product NA</t>
  </si>
  <si>
    <t>Product OA</t>
  </si>
  <si>
    <t>Product PA</t>
  </si>
  <si>
    <t>Product QA</t>
  </si>
  <si>
    <t>Indication (as reported)</t>
  </si>
  <si>
    <t>Indication Lvl 1</t>
  </si>
  <si>
    <t>General hematological indications</t>
  </si>
  <si>
    <t>Diabetes, type i (juvenile onset)</t>
  </si>
  <si>
    <t>Diabetes, type ii (maturity onset)</t>
  </si>
  <si>
    <t>Liver cancer</t>
  </si>
  <si>
    <t>Amyotrophic lateral sclerosis</t>
  </si>
  <si>
    <t>Amyotrophic lateral sclerosis (als)</t>
  </si>
  <si>
    <t>Acute myocardial infarction</t>
  </si>
  <si>
    <t>Myocardial infarction, acute (ami)</t>
  </si>
  <si>
    <t>Acute myeloid leukemia</t>
  </si>
  <si>
    <t>Leukaemia, acute myeloid (aml)</t>
  </si>
  <si>
    <t>Hormone independent prostate cancer</t>
  </si>
  <si>
    <t>Multiple sclerosis (ms)</t>
  </si>
  <si>
    <t>Cartilage repair</t>
  </si>
  <si>
    <t>Myocardial infarction</t>
  </si>
  <si>
    <t>抽出された情報はこちらのテーブルに表示されます。</t>
  </si>
  <si>
    <t>操作説明</t>
  </si>
  <si>
    <t>ボタンにクリックする事により、表示させたい
情報をデータベース
から抽出できます。
（該当データが無い場合は、ボタンが半透明になります）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</si>
</sst>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6" x14ac:knownFonts="1">
    <font>
      <sz val="12"/>
      <color theme="1"/>
      <name val="Calibri"/>
      <family val="2"/>
      <scheme val="minor"/>
    </font>
    <font>
      <sz val="6"/>
      <color theme="1"/>
      <name val="Calibri"/>
      <family val="2"/>
      <scheme val="minor"/>
    </font>
    <font>
      <sz val="8"/>
      <color theme="1"/>
      <name val="Calibri"/>
      <family val="2"/>
      <scheme val="minor"/>
    </font>
    <font>
      <sz val="12"/>
      <name val="Calibri"/>
      <family val="2"/>
      <scheme val="minor"/>
    </font>
    <font>
      <u/>
      <sz val="12"/>
      <color theme="10"/>
      <name val="Calibri"/>
      <family val="2"/>
      <scheme val="minor"/>
    </font>
    <font>
      <u/>
      <sz val="12"/>
      <color theme="11"/>
      <name val="Calibri"/>
      <family val="2"/>
      <scheme val="minor"/>
    </font>
    <font>
      <sz val="6"/>
      <color rgb="FF000000"/>
      <name val="Calibri"/>
      <family val="2"/>
      <scheme val="minor"/>
    </font>
    <font>
      <sz val="6"/>
      <name val="Calibri"/>
      <family val="2"/>
    </font>
    <font>
      <sz val="12"/>
      <color theme="1"/>
      <name val="Avenir Medium"/>
    </font>
    <font>
      <b/>
      <sz val="12"/>
      <color theme="1"/>
      <name val="Avenir Medium"/>
    </font>
    <font>
      <b/>
      <sz val="12"/>
      <color theme="0"/>
      <name val="Avenir Medium"/>
    </font>
    <font>
      <sz val="12"/>
      <color theme="0"/>
      <name val="Avenir Medium"/>
    </font>
    <font>
      <b/>
      <sz val="12"/>
      <color theme="1"/>
      <name val="Calibri"/>
      <family val="2"/>
      <scheme val="minor"/>
    </font>
    <font>
      <b/>
      <sz val="20"/>
      <color rgb="FFFF0000"/>
      <name val="Avenir Medium"/>
    </font>
    <font>
      <b/>
      <sz val="20"/>
      <name val="Avenir Medium"/>
    </font>
    <font>
      <b/>
      <sz val="24"/>
      <color theme="0"/>
      <name val="Avenir Medium"/>
    </font>
  </fonts>
  <fills count="8">
    <fill>
      <patternFill patternType="none"/>
    </fill>
    <fill>
      <patternFill patternType="gray125"/>
    </fill>
    <fill>
      <patternFill patternType="solid">
        <fgColor theme="4"/>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50779C"/>
        <bgColor theme="9" tint="-0.249977111117893"/>
      </patternFill>
    </fill>
    <fill>
      <patternFill patternType="solid">
        <fgColor theme="9" tint="0.39997558519241921"/>
        <bgColor indexed="64"/>
      </patternFill>
    </fill>
    <fill>
      <patternFill patternType="solid">
        <fgColor theme="9" tint="-0.249977111117893"/>
        <bgColor indexed="64"/>
      </patternFill>
    </fill>
  </fills>
  <borders count="5">
    <border>
      <left/>
      <right/>
      <top/>
      <bottom/>
      <diagonal/>
    </border>
    <border>
      <left/>
      <right/>
      <top style="thin">
        <color auto="1"/>
      </top>
      <bottom/>
      <diagonal/>
    </border>
    <border>
      <left/>
      <right/>
      <top style="medium">
        <color theme="4" tint="-0.24994659260841701"/>
      </top>
      <bottom/>
      <diagonal/>
    </border>
    <border>
      <left/>
      <right/>
      <top style="thin">
        <color rgb="FF50779C"/>
      </top>
      <bottom style="medium">
        <color rgb="FF50779C"/>
      </bottom>
      <diagonal/>
    </border>
    <border>
      <left/>
      <right/>
      <top style="medium">
        <color theme="4"/>
      </top>
      <bottom style="medium">
        <color theme="0"/>
      </bottom>
      <diagonal/>
    </border>
  </borders>
  <cellStyleXfs count="5">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44">
    <xf numFmtId="0" fontId="0" fillId="0" borderId="0" xfId="0"/>
    <xf numFmtId="0" fontId="0" fillId="2" borderId="0" xfId="0" applyFill="1"/>
    <xf numFmtId="0" fontId="1" fillId="0" borderId="0" xfId="0" applyFont="1" applyAlignment="1">
      <alignment horizontal="left" vertical="center"/>
    </xf>
    <xf numFmtId="0" fontId="0" fillId="0" borderId="0" xfId="0" applyAlignment="1">
      <alignment horizontal="left" vertical="center"/>
    </xf>
    <xf numFmtId="0" fontId="0" fillId="0" borderId="0" xfId="0" applyFill="1"/>
    <xf numFmtId="0" fontId="2" fillId="0" borderId="0" xfId="0" applyFont="1"/>
    <xf numFmtId="0" fontId="1" fillId="0" borderId="1" xfId="0" applyFont="1" applyBorder="1" applyAlignment="1">
      <alignment vertical="center"/>
    </xf>
    <xf numFmtId="0" fontId="0" fillId="0" borderId="0" xfId="0" applyBorder="1"/>
    <xf numFmtId="0" fontId="0" fillId="0" borderId="0" xfId="0" applyFont="1" applyBorder="1"/>
    <xf numFmtId="0" fontId="1" fillId="0" borderId="0" xfId="0" applyFont="1"/>
    <xf numFmtId="0" fontId="0" fillId="3" borderId="0" xfId="0" applyFill="1"/>
    <xf numFmtId="0" fontId="0" fillId="0" borderId="0" xfId="0"/>
    <xf numFmtId="0" fontId="0" fillId="4" borderId="0" xfId="0" applyFill="1"/>
    <xf numFmtId="0" fontId="6" fillId="0" borderId="0" xfId="0" applyFont="1" applyFill="1" applyAlignment="1">
      <alignment horizontal="left" vertical="top" wrapText="1"/>
    </xf>
    <xf numFmtId="0" fontId="3" fillId="0" borderId="0" xfId="0" applyFont="1" applyBorder="1"/>
    <xf numFmtId="0" fontId="2" fillId="0" borderId="0" xfId="0" applyFont="1" applyAlignment="1">
      <alignment horizontal="left" vertical="center"/>
    </xf>
    <xf numFmtId="0" fontId="7" fillId="0" borderId="0" xfId="0" applyFont="1"/>
    <xf numFmtId="0" fontId="0" fillId="0" borderId="0" xfId="0" pivotButton="1"/>
    <xf numFmtId="0" fontId="0" fillId="0" borderId="0" xfId="0" applyAlignment="1">
      <alignment horizontal="left"/>
    </xf>
    <xf numFmtId="0" fontId="0" fillId="0" borderId="0" xfId="0" applyNumberFormat="1"/>
    <xf numFmtId="0" fontId="8" fillId="0" borderId="0" xfId="0" applyFont="1"/>
    <xf numFmtId="0" fontId="8" fillId="0" borderId="0" xfId="0" pivotButton="1" applyFont="1"/>
    <xf numFmtId="0" fontId="9" fillId="0" borderId="0" xfId="0" applyFont="1" applyAlignment="1">
      <alignment horizontal="center"/>
    </xf>
    <xf numFmtId="0" fontId="9" fillId="0" borderId="0" xfId="0" pivotButton="1" applyFont="1"/>
    <xf numFmtId="0" fontId="10" fillId="5" borderId="2" xfId="0" applyFont="1" applyFill="1" applyBorder="1"/>
    <xf numFmtId="0" fontId="11" fillId="5" borderId="2" xfId="0" applyFont="1" applyFill="1" applyBorder="1"/>
    <xf numFmtId="0" fontId="10" fillId="0" borderId="0" xfId="0" pivotButton="1" applyFont="1"/>
    <xf numFmtId="0" fontId="8" fillId="0" borderId="0" xfId="0" applyNumberFormat="1" applyFont="1"/>
    <xf numFmtId="164" fontId="8" fillId="0" borderId="0" xfId="0" applyNumberFormat="1" applyFont="1"/>
    <xf numFmtId="0" fontId="8" fillId="0" borderId="0" xfId="0" applyFont="1" applyAlignment="1">
      <alignment horizontal="left"/>
    </xf>
    <xf numFmtId="0" fontId="8" fillId="0" borderId="0" xfId="0" applyFont="1" applyBorder="1" applyAlignment="1">
      <alignment horizontal="left"/>
    </xf>
    <xf numFmtId="0" fontId="8" fillId="0" borderId="0" xfId="0" applyNumberFormat="1" applyFont="1" applyBorder="1"/>
    <xf numFmtId="164" fontId="8" fillId="0" borderId="0" xfId="0" applyNumberFormat="1" applyFont="1" applyBorder="1"/>
    <xf numFmtId="0" fontId="9" fillId="0" borderId="3" xfId="0" applyFont="1" applyBorder="1"/>
    <xf numFmtId="9" fontId="9" fillId="0" borderId="3" xfId="0" applyNumberFormat="1" applyFont="1" applyBorder="1"/>
    <xf numFmtId="0" fontId="8" fillId="0" borderId="0" xfId="0" applyFont="1" applyBorder="1"/>
    <xf numFmtId="0" fontId="9" fillId="0" borderId="0" xfId="0" applyFont="1" applyBorder="1" applyAlignment="1">
      <alignment horizontal="left"/>
    </xf>
    <xf numFmtId="0" fontId="11" fillId="0" borderId="4" xfId="0" applyFont="1" applyBorder="1" applyAlignment="1">
      <alignment horizontal="left"/>
    </xf>
    <xf numFmtId="0" fontId="12" fillId="0" borderId="0" xfId="0" pivotButton="1" applyFont="1"/>
    <xf numFmtId="0" fontId="8" fillId="0" borderId="0" xfId="0" applyFont="1" applyAlignment="1">
      <alignment horizontal="left" indent="1"/>
    </xf>
    <xf numFmtId="0" fontId="14" fillId="6" borderId="0" xfId="0" applyFont="1" applyFill="1" applyAlignment="1">
      <alignment horizontal="center" vertical="center" wrapText="1"/>
    </xf>
    <xf numFmtId="0" fontId="14" fillId="0" borderId="0" xfId="0" applyFont="1" applyFill="1"/>
    <xf numFmtId="0" fontId="13" fillId="0" borderId="0" xfId="0" applyFont="1" applyBorder="1" applyAlignment="1">
      <alignment horizontal="center" vertical="center" wrapText="1"/>
    </xf>
    <xf numFmtId="0" fontId="15" fillId="7" borderId="0" xfId="0" applyFont="1" applyFill="1" applyAlignment="1">
      <alignment horizontal="center"/>
    </xf>
  </cellXfs>
  <cellStyles count="5">
    <cellStyle name="Followed Hyperlink" xfId="2" builtinId="9" hidden="1"/>
    <cellStyle name="Followed Hyperlink" xfId="4" builtinId="9" hidden="1"/>
    <cellStyle name="Hyperlink" xfId="1" builtinId="8" hidden="1"/>
    <cellStyle name="Hyperlink" xfId="3" builtinId="8" hidden="1"/>
    <cellStyle name="Normal" xfId="0" builtinId="0"/>
  </cellStyles>
  <dxfs count="416">
    <dxf>
      <font>
        <b/>
      </font>
    </dxf>
    <dxf>
      <font>
        <color theme="0"/>
      </font>
    </dxf>
    <dxf>
      <border>
        <top style="medium">
          <color theme="4"/>
        </top>
      </border>
    </dxf>
    <dxf>
      <border>
        <bottom style="medium">
          <color theme="0"/>
        </bottom>
      </border>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b/>
      </font>
    </dxf>
    <dxf>
      <numFmt numFmtId="164" formatCode="0.0%"/>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color theme="0"/>
      </font>
    </dxf>
    <dxf>
      <font>
        <b/>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b/>
      </font>
    </dxf>
    <dxf>
      <numFmt numFmtId="164" formatCode="0.0%"/>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color theme="0"/>
      </font>
    </dxf>
    <dxf>
      <font>
        <b/>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b/>
      </font>
    </dxf>
    <dxf>
      <font>
        <color theme="0"/>
      </font>
    </dxf>
    <dxf>
      <border>
        <top style="medium">
          <color theme="4"/>
        </top>
      </border>
    </dxf>
    <dxf>
      <border>
        <bottom style="medium">
          <color theme="0"/>
        </bottom>
      </border>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b/>
      </font>
    </dxf>
    <dxf>
      <numFmt numFmtId="164" formatCode="0.0%"/>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b/>
      </font>
    </dxf>
    <dxf>
      <numFmt numFmtId="164" formatCode="0.0%"/>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color theme="0"/>
      </font>
    </dxf>
    <dxf>
      <font>
        <b/>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b/>
      </font>
    </dxf>
    <dxf>
      <font>
        <color theme="0"/>
      </font>
    </dxf>
    <dxf>
      <border>
        <top style="medium">
          <color theme="4"/>
        </top>
      </border>
    </dxf>
    <dxf>
      <border>
        <bottom style="medium">
          <color theme="0"/>
        </bottom>
      </border>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b/>
      </font>
    </dxf>
    <dxf>
      <numFmt numFmtId="164" formatCode="0.0%"/>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b/>
      </font>
    </dxf>
    <dxf>
      <numFmt numFmtId="164" formatCode="0.0%"/>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color theme="0"/>
      </font>
    </dxf>
    <dxf>
      <font>
        <b/>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b/>
      </font>
    </dxf>
    <dxf>
      <font>
        <color theme="0"/>
      </font>
    </dxf>
    <dxf>
      <border>
        <top style="medium">
          <color theme="4"/>
        </top>
      </border>
    </dxf>
    <dxf>
      <border>
        <bottom style="medium">
          <color theme="0"/>
        </bottom>
      </border>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b/>
      </font>
    </dxf>
    <dxf>
      <numFmt numFmtId="164" formatCode="0.0%"/>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b/>
      </font>
    </dxf>
    <dxf>
      <numFmt numFmtId="164" formatCode="0.0%"/>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b/>
      </font>
    </dxf>
    <dxf>
      <font>
        <color theme="0"/>
      </font>
    </dxf>
    <dxf>
      <border>
        <top style="medium">
          <color theme="4"/>
        </top>
      </border>
    </dxf>
    <dxf>
      <border>
        <bottom style="medium">
          <color theme="0"/>
        </bottom>
      </border>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b/>
      </font>
    </dxf>
    <dxf>
      <numFmt numFmtId="164" formatCode="0.0%"/>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color theme="0"/>
      </font>
    </dxf>
    <dxf>
      <font>
        <b/>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b/>
      </font>
    </dxf>
    <dxf>
      <numFmt numFmtId="164" formatCode="0.0%"/>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b/>
      </font>
    </dxf>
    <dxf>
      <font>
        <color theme="0"/>
      </font>
    </dxf>
    <dxf>
      <border>
        <top style="medium">
          <color theme="4"/>
        </top>
      </border>
    </dxf>
    <dxf>
      <border>
        <bottom style="medium">
          <color theme="0"/>
        </bottom>
      </border>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b/>
      </font>
    </dxf>
    <dxf>
      <numFmt numFmtId="164" formatCode="0.0%"/>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b/>
      </font>
    </dxf>
    <dxf>
      <numFmt numFmtId="164" formatCode="0.0%"/>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color theme="0"/>
      </font>
    </dxf>
    <dxf>
      <font>
        <b/>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color theme="0"/>
      </font>
    </dxf>
    <dxf>
      <font>
        <b/>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b/>
      </font>
    </dxf>
    <dxf>
      <font>
        <color theme="0"/>
      </font>
    </dxf>
    <dxf>
      <border>
        <top style="medium">
          <color theme="4"/>
        </top>
      </border>
    </dxf>
    <dxf>
      <border>
        <bottom style="medium">
          <color theme="0"/>
        </bottom>
      </border>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b/>
      </font>
    </dxf>
    <dxf>
      <numFmt numFmtId="164" formatCode="0.0%"/>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b/>
      </font>
    </dxf>
    <dxf>
      <numFmt numFmtId="164" formatCode="0.0%"/>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color theme="0"/>
      </font>
    </dxf>
    <dxf>
      <font>
        <b/>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b/>
      </font>
    </dxf>
    <dxf>
      <font>
        <color theme="0"/>
      </font>
    </dxf>
    <dxf>
      <border>
        <top style="medium">
          <color theme="4"/>
        </top>
      </border>
    </dxf>
    <dxf>
      <border>
        <bottom style="medium">
          <color theme="0"/>
        </bottom>
      </border>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b/>
      </font>
    </dxf>
    <dxf>
      <numFmt numFmtId="164" formatCode="0.0%"/>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b/>
      </font>
    </dxf>
    <dxf>
      <numFmt numFmtId="164" formatCode="0.0%"/>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color theme="0"/>
      </font>
    </dxf>
    <dxf>
      <font>
        <b val="0"/>
        <i val="0"/>
        <strike val="0"/>
        <condense val="0"/>
        <extend val="0"/>
        <outline val="0"/>
        <shadow val="0"/>
        <u val="none"/>
        <vertAlign val="baseline"/>
        <sz val="8"/>
        <color theme="1"/>
        <name val="Calibri"/>
        <family val="2"/>
        <scheme val="minor"/>
      </font>
    </dxf>
    <dxf>
      <numFmt numFmtId="0" formatCode="General"/>
    </dxf>
    <dxf>
      <font>
        <strike val="0"/>
        <outline val="0"/>
        <shadow val="0"/>
        <u val="none"/>
        <vertAlign val="baseline"/>
        <sz val="8"/>
        <color theme="1"/>
        <name val="Calibri"/>
        <scheme val="minor"/>
      </font>
    </dxf>
    <dxf>
      <numFmt numFmtId="0" formatCode="General"/>
    </dxf>
    <dxf>
      <numFmt numFmtId="0" formatCode="General"/>
    </dxf>
    <dxf>
      <numFmt numFmtId="0" formatCode="General"/>
    </dxf>
    <dxf>
      <numFmt numFmtId="0" formatCode="General"/>
      <fill>
        <patternFill patternType="solid">
          <fgColor indexed="64"/>
          <bgColor theme="0" tint="-0.14999847407452621"/>
        </patternFill>
      </fill>
    </dxf>
    <dxf>
      <numFmt numFmtId="0" formatCode="General"/>
    </dxf>
    <dxf>
      <font>
        <b val="0"/>
        <i val="0"/>
        <strike val="0"/>
        <condense val="0"/>
        <extend val="0"/>
        <outline val="0"/>
        <shadow val="0"/>
        <u val="none"/>
        <vertAlign val="baseline"/>
        <sz val="6"/>
        <color auto="1"/>
        <name val="Calibri"/>
        <scheme val="none"/>
      </font>
    </dxf>
    <dxf>
      <font>
        <b val="0"/>
        <i val="0"/>
        <strike val="0"/>
        <condense val="0"/>
        <extend val="0"/>
        <outline val="0"/>
        <shadow val="0"/>
        <u val="none"/>
        <vertAlign val="baseline"/>
        <sz val="6"/>
        <color theme="1"/>
        <name val="Calibri"/>
        <scheme val="minor"/>
      </font>
    </dxf>
    <dxf>
      <font>
        <b val="0"/>
        <i val="0"/>
        <strike val="0"/>
        <condense val="0"/>
        <extend val="0"/>
        <outline val="0"/>
        <shadow val="0"/>
        <u val="none"/>
        <vertAlign val="baseline"/>
        <sz val="8"/>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6"/>
        <color rgb="FF000000"/>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6"/>
        <color rgb="FF000000"/>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6"/>
        <color rgb="FF000000"/>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6"/>
        <color rgb="FF000000"/>
        <name val="Calibri"/>
        <scheme val="minor"/>
      </font>
      <fill>
        <patternFill patternType="none">
          <fgColor indexed="64"/>
          <bgColor indexed="65"/>
        </patternFill>
      </fill>
      <alignment horizontal="left" vertical="top" textRotation="0" wrapText="1" indent="0" justifyLastLine="0" shrinkToFit="0" readingOrder="0"/>
    </dxf>
    <dxf>
      <font>
        <strike val="0"/>
        <outline val="0"/>
        <shadow val="0"/>
        <u val="none"/>
        <vertAlign val="baseline"/>
        <sz val="8"/>
        <color theme="1"/>
        <name val="Calibri"/>
        <scheme val="minor"/>
      </font>
    </dxf>
    <dxf>
      <fill>
        <patternFill patternType="solid">
          <fgColor indexed="64"/>
          <bgColor theme="4"/>
        </patternFill>
      </fill>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b/>
      </font>
    </dxf>
    <dxf>
      <font>
        <color theme="0"/>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numFmt numFmtId="164" formatCode="0.0%"/>
    </dxf>
    <dxf>
      <font>
        <b/>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numFmt numFmtId="164" formatCode="0.0%"/>
    </dxf>
    <dxf>
      <font>
        <b/>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numFmt numFmtId="164" formatCode="0.0%"/>
    </dxf>
    <dxf>
      <font>
        <b/>
      </font>
    </dxf>
    <dxf>
      <font>
        <b/>
        <family val="2"/>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border>
        <bottom style="medium">
          <color theme="0"/>
        </bottom>
      </border>
    </dxf>
    <dxf>
      <border>
        <top style="medium">
          <color theme="4"/>
        </top>
      </border>
    </dxf>
    <dxf>
      <font>
        <color theme="0"/>
      </font>
    </dxf>
    <dxf>
      <font>
        <b/>
      </font>
    </dxf>
    <dxf>
      <font>
        <sz val="12"/>
        <color theme="1"/>
        <name val="Avenir Heavy"/>
        <scheme val="none"/>
      </font>
      <border>
        <bottom style="thin">
          <color theme="4"/>
        </bottom>
        <vertical/>
        <horizontal/>
      </border>
    </dxf>
    <dxf>
      <font>
        <sz val="12"/>
        <color theme="1"/>
        <name val="Avenir Medium"/>
        <scheme val="none"/>
      </font>
      <border>
        <left style="thin">
          <color theme="4"/>
        </left>
        <right style="thin">
          <color theme="4"/>
        </right>
        <top style="thin">
          <color theme="4"/>
        </top>
        <bottom style="thin">
          <color theme="4"/>
        </bottom>
        <vertical/>
        <horizontal/>
      </border>
    </dxf>
    <dxf>
      <fill>
        <patternFill patternType="solid">
          <fgColor theme="4" tint="0.79998168889431442"/>
          <bgColor theme="4" tint="0.79998168889431442"/>
        </patternFill>
      </fill>
    </dxf>
    <dxf>
      <font>
        <b/>
        <i val="0"/>
        <color theme="0"/>
      </font>
      <fill>
        <patternFill patternType="solid">
          <fgColor rgb="FF50779C"/>
          <bgColor rgb="FF50779C"/>
        </patternFill>
      </fill>
    </dxf>
    <dxf>
      <font>
        <b/>
        <color theme="1"/>
      </font>
    </dxf>
    <dxf>
      <font>
        <b/>
        <color theme="1"/>
      </font>
      <fill>
        <patternFill patternType="solid">
          <fgColor theme="4" tint="0.79989013336588644"/>
          <bgColor rgb="FFB7C9DA"/>
        </patternFill>
      </fill>
    </dxf>
    <dxf>
      <font>
        <b/>
        <color theme="1"/>
      </font>
    </dxf>
    <dxf>
      <font>
        <b/>
        <color theme="1"/>
      </font>
      <fill>
        <patternFill patternType="solid">
          <fgColor theme="4" tint="0.59999389629810485"/>
          <bgColor theme="4" tint="0.59999389629810485"/>
        </patternFill>
      </fill>
    </dxf>
    <dxf>
      <font>
        <b/>
        <color theme="1"/>
      </font>
      <border>
        <left style="medium">
          <color theme="4" tint="0.59999389629810485"/>
        </left>
        <right style="medium">
          <color theme="4" tint="0.59999389629810485"/>
        </right>
        <top style="medium">
          <color theme="4" tint="0.59999389629810485"/>
        </top>
        <bottom style="medium">
          <color theme="4" tint="0.59999389629810485"/>
        </bottom>
      </border>
    </dxf>
    <dxf>
      <border>
        <left style="thin">
          <color theme="4" tint="0.39997558519241921"/>
        </left>
        <right style="thin">
          <color theme="4" tint="0.39997558519241921"/>
        </right>
      </border>
    </dxf>
    <dxf>
      <border>
        <top style="thin">
          <color theme="4" tint="0.39997558519241921"/>
        </top>
        <bottom style="thin">
          <color theme="4" tint="0.39997558519241921"/>
        </bottom>
        <horizontal style="thin">
          <color theme="4" tint="0.39997558519241921"/>
        </horizontal>
      </border>
    </dxf>
    <dxf>
      <font>
        <b/>
        <color theme="1"/>
      </font>
      <border>
        <top style="thin">
          <color rgb="FF50779C"/>
        </top>
        <bottom style="medium">
          <color rgb="FF50779C"/>
        </bottom>
      </border>
    </dxf>
    <dxf>
      <font>
        <color theme="0"/>
      </font>
      <fill>
        <patternFill patternType="solid">
          <fgColor rgb="FF50779C"/>
          <bgColor rgb="FF50779C"/>
        </patternFill>
      </fill>
      <border>
        <top style="medium">
          <color rgb="FF50779C"/>
        </top>
      </border>
    </dxf>
    <dxf>
      <font>
        <color theme="1"/>
      </font>
    </dxf>
  </dxfs>
  <tableStyles count="2" defaultTableStyle="TableStyleMedium9" defaultPivotStyle="CJP Pivot">
    <tableStyle name="CJP Pivot" table="0" count="12">
      <tableStyleElement type="wholeTable" dxfId="415"/>
      <tableStyleElement type="headerRow" dxfId="414"/>
      <tableStyleElement type="totalRow" dxfId="413"/>
      <tableStyleElement type="firstRowStripe" dxfId="412"/>
      <tableStyleElement type="firstColumnStripe" dxfId="411"/>
      <tableStyleElement type="firstSubtotalColumn" dxfId="410"/>
      <tableStyleElement type="firstSubtotalRow" dxfId="409"/>
      <tableStyleElement type="secondSubtotalRow" dxfId="408"/>
      <tableStyleElement type="firstRowSubheading" dxfId="407"/>
      <tableStyleElement type="secondRowSubheading" dxfId="406"/>
      <tableStyleElement type="pageFieldLabels" dxfId="405"/>
      <tableStyleElement type="pageFieldValues" dxfId="404"/>
    </tableStyle>
    <tableStyle name="CJP Slicer" pivot="0" table="0" count="10">
      <tableStyleElement type="wholeTable" dxfId="403"/>
      <tableStyleElement type="headerRow" dxfId="402"/>
    </tableStyle>
  </tableStyles>
  <colors>
    <mruColors>
      <color rgb="FF50779C"/>
      <color rgb="FFB7C9DA"/>
      <color rgb="FFB7C9D0"/>
      <color rgb="FF92ADC7"/>
    </mruColors>
  </colors>
  <extLst>
    <ext xmlns:x14="http://schemas.microsoft.com/office/spreadsheetml/2009/9/main" uri="{46F421CA-312F-682f-3DD2-61675219B42D}">
      <x14:dxfs count="8">
        <dxf>
          <font>
            <color rgb="FF000000"/>
          </font>
          <fill>
            <patternFill patternType="solid">
              <fgColor auto="1"/>
              <bgColor rgb="FF92ADC7"/>
            </pattern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rgb="FF92ADC7"/>
            </pattern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rgb="FF92ADC7"/>
            </pattern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rgb="FF92ADC7"/>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4" tint="0.79998168889431442"/>
              <bgColor theme="4" tint="0.79998168889431442"/>
            </patternFill>
          </fill>
          <border>
            <left style="thin">
              <color rgb="FFCCCCCC"/>
            </left>
            <right style="thin">
              <color rgb="FFCCCCCC"/>
            </right>
            <top style="thin">
              <color rgb="FFCCCCCC"/>
            </top>
            <bottom style="thin">
              <color rgb="FFCCCCCC"/>
            </bottom>
            <vertical/>
            <horizontal/>
          </border>
        </dxf>
        <dxf>
          <font>
            <color theme="0"/>
          </font>
          <fill>
            <patternFill patternType="solid">
              <fgColor rgb="FF50779C"/>
              <bgColor rgb="FF50779C"/>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CJP Slicer">
        <x14:slicerStyle name="CJP Slic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3.xml"/><Relationship Id="rId13" Type="http://schemas.openxmlformats.org/officeDocument/2006/relationships/connections" Target="connections.xml"/><Relationship Id="rId3" Type="http://schemas.openxmlformats.org/officeDocument/2006/relationships/worksheet" Target="worksheets/sheet3.xml"/><Relationship Id="rId7" Type="http://schemas.microsoft.com/office/2007/relationships/slicerCache" Target="slicerCaches/slicerCache2.xml"/><Relationship Id="rId12" Type="http://schemas.openxmlformats.org/officeDocument/2006/relationships/theme" Target="theme/theme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powerPivotData" Target="model/item.data"/><Relationship Id="rId1" Type="http://schemas.openxmlformats.org/officeDocument/2006/relationships/worksheet" Target="worksheets/sheet1.xml"/><Relationship Id="rId6" Type="http://schemas.microsoft.com/office/2007/relationships/slicerCache" Target="slicerCaches/slicerCache1.xml"/><Relationship Id="rId11" Type="http://schemas.microsoft.com/office/2007/relationships/slicerCache" Target="slicerCaches/slicerCache6.xml"/><Relationship Id="rId5" Type="http://schemas.openxmlformats.org/officeDocument/2006/relationships/pivotCacheDefinition" Target="pivotCache/pivotCacheDefinition1.xml"/><Relationship Id="rId15" Type="http://schemas.openxmlformats.org/officeDocument/2006/relationships/sharedStrings" Target="sharedStrings.xml"/><Relationship Id="rId10" Type="http://schemas.microsoft.com/office/2007/relationships/slicerCache" Target="slicerCaches/slicerCache5.xml"/><Relationship Id="rId4" Type="http://schemas.openxmlformats.org/officeDocument/2006/relationships/worksheet" Target="worksheets/sheet4.xml"/><Relationship Id="rId9" Type="http://schemas.microsoft.com/office/2007/relationships/slicerCache" Target="slicerCaches/slicerCache4.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1</xdr:row>
      <xdr:rowOff>1</xdr:rowOff>
    </xdr:from>
    <xdr:to>
      <xdr:col>7</xdr:col>
      <xdr:colOff>1654201</xdr:colOff>
      <xdr:row>3</xdr:row>
      <xdr:rowOff>0</xdr:rowOff>
    </xdr:to>
    <mc:AlternateContent xmlns:mc="http://schemas.openxmlformats.org/markup-compatibility/2006" xmlns:a14="http://schemas.microsoft.com/office/drawing/2010/main">
      <mc:Choice Requires="a14">
        <xdr:graphicFrame macro="">
          <xdr:nvGraphicFramePr>
            <xdr:cNvPr id="2" name="Country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microsoft.com/office/drawing/2010/slicer">
              <sle:slicer xmlns:sle="http://schemas.microsoft.com/office/drawing/2010/slicer" name="Country 1"/>
            </a:graphicData>
          </a:graphic>
        </xdr:graphicFrame>
      </mc:Choice>
      <mc:Fallback xmlns="">
        <xdr:sp macro="" textlink="">
          <xdr:nvSpPr>
            <xdr:cNvPr id="0" name=""/>
            <xdr:cNvSpPr>
              <a:spLocks noTextEdit="1"/>
            </xdr:cNvSpPr>
          </xdr:nvSpPr>
          <xdr:spPr>
            <a:xfrm>
              <a:off x="1540933" y="1"/>
              <a:ext cx="5384800" cy="2302932"/>
            </a:xfrm>
            <a:prstGeom prst="rect">
              <a:avLst/>
            </a:prstGeom>
            <a:solidFill>
              <a:prstClr val="white"/>
            </a:solidFill>
            <a:ln w="1">
              <a:solidFill>
                <a:prstClr val="green"/>
              </a:solidFill>
            </a:ln>
          </xdr:spPr>
          <xdr:txBody>
            <a:bodyPr vertOverflow="clip" horzOverflow="clip"/>
            <a:lstStyle/>
            <a:p>
              <a:endParaRPr lang="en-US" sz="1100"/>
            </a:p>
          </xdr:txBody>
        </xdr:sp>
      </mc:Fallback>
    </mc:AlternateContent>
    <xdr:clientData/>
  </xdr:twoCellAnchor>
  <xdr:twoCellAnchor editAs="oneCell">
    <xdr:from>
      <xdr:col>2</xdr:col>
      <xdr:colOff>0</xdr:colOff>
      <xdr:row>1</xdr:row>
      <xdr:rowOff>1</xdr:rowOff>
    </xdr:from>
    <xdr:to>
      <xdr:col>3</xdr:col>
      <xdr:colOff>14514</xdr:colOff>
      <xdr:row>3</xdr:row>
      <xdr:rowOff>0</xdr:rowOff>
    </xdr:to>
    <mc:AlternateContent xmlns:mc="http://schemas.openxmlformats.org/markup-compatibility/2006" xmlns:a14="http://schemas.microsoft.com/office/drawing/2010/main">
      <mc:Choice Requires="a14">
        <xdr:graphicFrame macro="">
          <xdr:nvGraphicFramePr>
            <xdr:cNvPr id="3" name="Region">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microsoft.com/office/drawing/2010/slicer">
              <sle:slicer xmlns:sle="http://schemas.microsoft.com/office/drawing/2010/slicer" name="Region"/>
            </a:graphicData>
          </a:graphic>
        </xdr:graphicFrame>
      </mc:Choice>
      <mc:Fallback xmlns="">
        <xdr:sp macro="" textlink="">
          <xdr:nvSpPr>
            <xdr:cNvPr id="0" name=""/>
            <xdr:cNvSpPr>
              <a:spLocks noTextEdit="1"/>
            </xdr:cNvSpPr>
          </xdr:nvSpPr>
          <xdr:spPr>
            <a:xfrm>
              <a:off x="0" y="1"/>
              <a:ext cx="1507067" cy="2302932"/>
            </a:xfrm>
            <a:prstGeom prst="rect">
              <a:avLst/>
            </a:prstGeom>
            <a:solidFill>
              <a:prstClr val="white"/>
            </a:solidFill>
            <a:ln w="1">
              <a:solidFill>
                <a:prstClr val="green"/>
              </a:solidFill>
            </a:ln>
          </xdr:spPr>
          <xdr:txBody>
            <a:bodyPr vertOverflow="clip" horzOverflow="clip"/>
            <a:lstStyle/>
            <a:p>
              <a:endParaRPr lang="en-US" sz="1100"/>
            </a:p>
          </xdr:txBody>
        </xdr:sp>
      </mc:Fallback>
    </mc:AlternateContent>
    <xdr:clientData/>
  </xdr:twoCellAnchor>
  <xdr:twoCellAnchor editAs="oneCell">
    <xdr:from>
      <xdr:col>7</xdr:col>
      <xdr:colOff>1995715</xdr:colOff>
      <xdr:row>1</xdr:row>
      <xdr:rowOff>0</xdr:rowOff>
    </xdr:from>
    <xdr:to>
      <xdr:col>11</xdr:col>
      <xdr:colOff>653144</xdr:colOff>
      <xdr:row>3</xdr:row>
      <xdr:rowOff>0</xdr:rowOff>
    </xdr:to>
    <mc:AlternateContent xmlns:mc="http://schemas.openxmlformats.org/markup-compatibility/2006" xmlns:a14="http://schemas.microsoft.com/office/drawing/2010/main">
      <mc:Choice Requires="a14">
        <xdr:graphicFrame macro="">
          <xdr:nvGraphicFramePr>
            <xdr:cNvPr id="4" name="Indication Area">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microsoft.com/office/drawing/2010/slicer">
              <sle:slicer xmlns:sle="http://schemas.microsoft.com/office/drawing/2010/slicer" name="Indication Area"/>
            </a:graphicData>
          </a:graphic>
        </xdr:graphicFrame>
      </mc:Choice>
      <mc:Fallback xmlns="">
        <xdr:sp macro="" textlink="">
          <xdr:nvSpPr>
            <xdr:cNvPr id="0" name=""/>
            <xdr:cNvSpPr>
              <a:spLocks noTextEdit="1"/>
            </xdr:cNvSpPr>
          </xdr:nvSpPr>
          <xdr:spPr>
            <a:xfrm>
              <a:off x="7095597" y="0"/>
              <a:ext cx="4786236" cy="2296438"/>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12</xdr:col>
      <xdr:colOff>416016</xdr:colOff>
      <xdr:row>1</xdr:row>
      <xdr:rowOff>0</xdr:rowOff>
    </xdr:from>
    <xdr:to>
      <xdr:col>14</xdr:col>
      <xdr:colOff>669793</xdr:colOff>
      <xdr:row>3</xdr:row>
      <xdr:rowOff>0</xdr:rowOff>
    </xdr:to>
    <mc:AlternateContent xmlns:mc="http://schemas.openxmlformats.org/markup-compatibility/2006" xmlns:a14="http://schemas.microsoft.com/office/drawing/2010/main">
      <mc:Choice Requires="a14">
        <xdr:graphicFrame macro="">
          <xdr:nvGraphicFramePr>
            <xdr:cNvPr id="5" name="Dev Phase Bucket 1">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microsoft.com/office/drawing/2010/slicer">
              <sle:slicer xmlns:sle="http://schemas.microsoft.com/office/drawing/2010/slicer" name="Dev Phase Bucket 1"/>
            </a:graphicData>
          </a:graphic>
        </xdr:graphicFrame>
      </mc:Choice>
      <mc:Fallback xmlns="">
        <xdr:sp macro="" textlink="">
          <xdr:nvSpPr>
            <xdr:cNvPr id="0" name=""/>
            <xdr:cNvSpPr>
              <a:spLocks noTextEdit="1"/>
            </xdr:cNvSpPr>
          </xdr:nvSpPr>
          <xdr:spPr>
            <a:xfrm>
              <a:off x="12695997" y="0"/>
              <a:ext cx="2159873" cy="2296438"/>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15</xdr:col>
      <xdr:colOff>263675</xdr:colOff>
      <xdr:row>1</xdr:row>
      <xdr:rowOff>0</xdr:rowOff>
    </xdr:from>
    <xdr:to>
      <xdr:col>17</xdr:col>
      <xdr:colOff>338058</xdr:colOff>
      <xdr:row>3</xdr:row>
      <xdr:rowOff>0</xdr:rowOff>
    </xdr:to>
    <mc:AlternateContent xmlns:mc="http://schemas.openxmlformats.org/markup-compatibility/2006" xmlns:a14="http://schemas.microsoft.com/office/drawing/2010/main">
      <mc:Choice Requires="a14">
        <xdr:graphicFrame macro="">
          <xdr:nvGraphicFramePr>
            <xdr:cNvPr id="6" name="Allo/Auto">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microsoft.com/office/drawing/2010/slicer">
              <sle:slicer xmlns:sle="http://schemas.microsoft.com/office/drawing/2010/slicer" name="Allo/Auto"/>
            </a:graphicData>
          </a:graphic>
        </xdr:graphicFrame>
      </mc:Choice>
      <mc:Fallback xmlns="">
        <xdr:sp macro="" textlink="">
          <xdr:nvSpPr>
            <xdr:cNvPr id="0" name=""/>
            <xdr:cNvSpPr>
              <a:spLocks noTextEdit="1"/>
            </xdr:cNvSpPr>
          </xdr:nvSpPr>
          <xdr:spPr>
            <a:xfrm>
              <a:off x="15168156" y="0"/>
              <a:ext cx="1632681" cy="2296438"/>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17</xdr:col>
      <xdr:colOff>609599</xdr:colOff>
      <xdr:row>1</xdr:row>
      <xdr:rowOff>0</xdr:rowOff>
    </xdr:from>
    <xdr:to>
      <xdr:col>22</xdr:col>
      <xdr:colOff>870859</xdr:colOff>
      <xdr:row>3</xdr:row>
      <xdr:rowOff>0</xdr:rowOff>
    </xdr:to>
    <mc:AlternateContent xmlns:mc="http://schemas.openxmlformats.org/markup-compatibility/2006" xmlns:a14="http://schemas.microsoft.com/office/drawing/2010/main">
      <mc:Choice Requires="a14">
        <xdr:graphicFrame macro="">
          <xdr:nvGraphicFramePr>
            <xdr:cNvPr id="7" name="Cell Type 1">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microsoft.com/office/drawing/2010/slicer">
              <sle:slicer xmlns:sle="http://schemas.microsoft.com/office/drawing/2010/slicer" name="Cell Type 1"/>
            </a:graphicData>
          </a:graphic>
        </xdr:graphicFrame>
      </mc:Choice>
      <mc:Fallback xmlns="">
        <xdr:sp macro="" textlink="">
          <xdr:nvSpPr>
            <xdr:cNvPr id="0" name=""/>
            <xdr:cNvSpPr>
              <a:spLocks noTextEdit="1"/>
            </xdr:cNvSpPr>
          </xdr:nvSpPr>
          <xdr:spPr>
            <a:xfrm>
              <a:off x="19541068" y="0"/>
              <a:ext cx="4064000" cy="2302933"/>
            </a:xfrm>
            <a:prstGeom prst="rect">
              <a:avLst/>
            </a:prstGeom>
            <a:solidFill>
              <a:prstClr val="white"/>
            </a:solidFill>
            <a:ln w="1">
              <a:solidFill>
                <a:prstClr val="green"/>
              </a:solidFill>
            </a:ln>
          </xdr:spPr>
          <xdr:txBody>
            <a:bodyPr vertOverflow="clip" horzOverflow="clip"/>
            <a:lstStyle/>
            <a:p>
              <a:endParaRPr lang="en-US" sz="1100"/>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OnLoad="1" refreshedBy="Andrew Fleury" refreshedDate="42878.570253124999" createdVersion="6" refreshedVersion="6" minRefreshableVersion="3" recordCount="20">
  <cacheSource type="worksheet">
    <worksheetSource name="CellTherapyData"/>
  </cacheSource>
  <cacheFields count="20">
    <cacheField name="Company" numFmtId="0">
      <sharedItems count="259">
        <s v="Company A"/>
        <s v="Company B"/>
        <s v="Company C"/>
        <s v="Company D"/>
        <s v="Company E"/>
        <s v="Company F"/>
        <s v="Company G"/>
        <s v="Company H"/>
        <s v="Company I"/>
        <s v="Company J"/>
        <s v="Company K"/>
        <s v="Company L"/>
        <s v="Company M"/>
        <s v="Company N"/>
        <s v="Company O"/>
        <s v="Company P"/>
        <s v="Company Q"/>
        <s v="Nipro" u="1"/>
        <s v="Celgene" u="1"/>
        <s v="CardioCell" u="1"/>
        <s v="AstraZeneca" u="1"/>
        <s v="Medestea Internazionale SpA" u="1"/>
        <s v="Transposagen Biopharmaceuticals" u="1"/>
        <s v="Japan Regenerative Medicine (JRM)" u="1"/>
        <s v="BioParadox" u="1"/>
        <s v="Q Therapeutics" u="1"/>
        <s v="Zhongyuan Union Stem Cell Bio-engineering Corporation" u="1"/>
        <s v="Athersys" u="1"/>
        <s v="Cell2B" u="1"/>
        <s v="Kiadis Pharma" u="1"/>
        <s v="Cesca Therapeutics" u="1"/>
        <s v="LifeResearch Technologies" u="1"/>
        <s v="RepliCel Life Sciences Inc." u="1"/>
        <s v="BioNTech" u="1"/>
        <s v="Rexgenero" u="1"/>
        <s v="t2cure GmbH" u="1"/>
        <s v="bluebird bio" u="1"/>
        <s v="Emmaus Life Sciences" u="1"/>
        <s v="Cells for Cells" u="1"/>
        <s v="Pluristem Therapeutics" u="1"/>
        <s v="Cellular Biomedicine Group" u="1"/>
        <s v="Immunicum AB" u="1"/>
        <s v="AVAX Technologies" u="1"/>
        <s v="Celdara Medical" u="1"/>
        <s v="Anergix" u="1"/>
        <s v="Hemostemix" u="1"/>
        <s v="NewLink Genetics" u="1"/>
        <s v="Stemedica Cell Technologies" u="1"/>
        <s v="Evotec" u="1"/>
        <s v="Regenicin" u="1"/>
        <s v="TWO CELLS" u="1"/>
        <s v="Vaccinogen Inc" u="1"/>
        <s v="NeuroGeneration" u="1"/>
        <s v="Batu Biologics" u="1"/>
        <s v="Ziopharm Oncology" u="1"/>
        <s v="Pathfinder Cell Therapy" u="1"/>
        <s v="jCyte Inc" u="1"/>
        <s v="MacroCure" u="1"/>
        <s v="Autolus Limited" u="1"/>
        <s v="Nuo Therapeutics" u="1"/>
        <s v="FUJIFILM Corporation" u="1"/>
        <s v="BetaStem Therapeutics" u="1"/>
        <s v="Servier" u="1"/>
        <s v="Galileo Research" u="1"/>
        <s v="Avery Therapeutics" u="1"/>
        <s v="CARsgen Therapeutics" u="1"/>
        <s v="Sumitomo Dainippon Pharma" u="1"/>
        <s v="Brainstorm Cell Therapeutics" u="1"/>
        <s v="Innovacell Biotechnologie" u="1"/>
        <s v="AvroBio" u="1"/>
        <s v="Biostage" u="1"/>
        <s v="Cell Medica" u="1"/>
        <s v="Regience KK" u="1"/>
        <s v="Regen BioPharma" u="1"/>
        <s v="Vital Therapies Inc." u="1"/>
        <s v="Tissue Regeneration Therapeutics" u="1"/>
        <s v="Clio" u="1"/>
        <s v="Sotio" u="1"/>
        <s v="Celvive" u="1"/>
        <s v="co.don AG" u="1"/>
        <s v="Stemmatters" u="1"/>
        <s v="Grupo Ferrer Internacional SA" u="1"/>
        <s v="Adaptimmune" u="1"/>
        <s v="OvaScience" u="1"/>
        <s v="Propagenix" u="1"/>
        <s v="Cellerant Therapeutics" u="1"/>
        <s v="Amphera" u="1"/>
        <s v="Islet Sciences" u="1"/>
        <s v="Innovaxis" u="1"/>
        <s v="DCPrime BV" u="1"/>
        <s v="SCM Lifescience Co" u="1"/>
        <s v="Cell Cure Neurosciences" u="1"/>
        <s v="Japan Tissue Engineering" u="1"/>
        <s v="ImmunoCellular Therapeutics" u="1"/>
        <s v="CellResearch" u="1"/>
        <s v="Tego Science" u="1"/>
        <s v="Hygieia Innovation" u="1"/>
        <s v="Vericel" u="1"/>
        <s v="RhinoCyte" u="1"/>
        <s v="Proteonomix" u="1"/>
        <s v="ISTO Technologies" u="1"/>
        <s v="PharmaCyte Biotech" u="1"/>
        <s v="Heat Biologics" u="1"/>
        <s v="Rubius Therapeutics" u="1"/>
        <s v="Apceth" u="1"/>
        <s v="Regenexx" u="1"/>
        <s v="Healios KK" u="1"/>
        <s v="Immunotope" u="1"/>
        <s v="Fibrocell Science" u="1"/>
        <s v="Juno Therapeutics" u="1"/>
        <s v="Cytonet　GmbH &amp;Co KG" u="1"/>
        <s v="Baxalta" u="1"/>
        <s v="BioCardia" u="1"/>
        <s v="Celixir" u="1"/>
        <s v="Regeneus Ltd" u="1"/>
        <s v="Microbot Medical" u="1"/>
        <s v="Opexa Therapeutics" u="1"/>
        <s v="MultiGene Vascular Systems" u="1"/>
        <s v="Longeveron" u="1"/>
        <s v="Astellas Pharma" u="1"/>
        <s v="DanDrit Biotech" u="1"/>
        <s v="Fate Therapeutics" u="1"/>
        <s v="Vesta Therapeutics" u="1"/>
        <s v="BioRestorative Therapies" u="1"/>
        <s v="Living Cell Technologies" u="1"/>
        <s v="Gamida Cell" u="1"/>
        <s v="Johnson &amp; Johnson" u="1"/>
        <s v="Sewoncellontech Corp (Regenerative Medical System)" u="1"/>
        <s v="Mesoblast" u="1"/>
        <s v="NantKwest" u="1"/>
        <s v="TheraBiologics Inc" u="1"/>
        <s v="EpiBone" u="1"/>
        <s v="International Stem Cell Corporation" u="1"/>
        <s v="Orthocell" u="1"/>
        <s v="Biosolutions" u="1"/>
        <s v="Kangstem Biotech" u="1"/>
        <s v="Argos Therapeutics" u="1"/>
        <s v="DaVinci Biosciences" u="1"/>
        <s v="BlueRock Therapeutics" u="1"/>
        <s v="Holostem Terapie Avanzate" u="1"/>
        <s v="EndGenitor" u="1"/>
        <s v="PDC*line pharma" u="1"/>
        <s v="Tella Inc" u="1"/>
        <s v="Kadimastem" u="1"/>
        <s v="NeuroNascent" u="1"/>
        <s v="Tissue Genesis" u="1"/>
        <s v="TVAX Biomedical" u="1"/>
        <s v="Corestem" u="1"/>
        <s v="CytoVac A/S" u="1"/>
        <s v="Stempeutics" u="1"/>
        <s v="ViaCyte Inc." u="1"/>
        <s v="U.S. Stem Cell" u="1"/>
        <s v="Life Science Institute" u="1"/>
        <s v="Regenerex" u="1"/>
        <s v="RegenMedTX (RegenMed Therapeutic)" u="1"/>
        <s v="Celyad" u="1"/>
        <s v="MolMed" u="1"/>
        <s v="Green Cross Cell" u="1"/>
        <s v="Oxford BioMedica UK" u="1"/>
        <s v="Angiocrine" u="1"/>
        <s v="Educell doo" u="1"/>
        <s v="Kite Pharma" u="1"/>
        <s v="MandalMed Inc" u="1"/>
        <s v="Bristol-Myers Squibb" u="1"/>
        <s v="ImStem Biotechnology" u="1"/>
        <s v="Stematix" u="1"/>
        <s v="Immunovative Therapies" u="1"/>
        <s v="MEDIPOST / MEDIPOST America" u="1"/>
        <s v="ECBio" u="1"/>
        <s v="CellSeed" u="1"/>
        <s v="Cytopeutics" u="1"/>
        <s v="Dendreon" u="1"/>
        <s v="ReNeuron Group" u="1"/>
        <s v="Northwest Biotherapeutics" u="1"/>
        <s v="Calimmune" u="1"/>
        <s v="Cell-medicine" u="1"/>
        <s v="Lion Biotechnologies" u="1"/>
        <s v="Aposcience" u="1"/>
        <s v="Enlivex Therapeutics" u="1"/>
        <s v="Genervon Pharmaceuticals" u="1"/>
        <s v="TissueGene" u="1"/>
        <s v="Steminent Biotherapeutics" u="1"/>
        <s v="MediGene AG" u="1"/>
        <s v="Semma Therapeutics" u="1"/>
        <s v="DiaVacs" u="1"/>
        <s v="Anterogen" u="1"/>
        <s v="STRI-bBHC" u="1"/>
        <s v="Sanofi" u="1"/>
        <s v="Follica" u="1"/>
        <s v="Morphogenesis" u="1"/>
        <s v="Pharmicell Co" u="1"/>
        <s v="Lymphact" u="1"/>
        <s v="Targazyme Inc" u="1"/>
        <s v="DiscGenics, Inc." u="1"/>
        <s v="Institute of Cellular Therapies" u="1"/>
        <s v="Nohla Therapeutics" u="1"/>
        <s v="Ophiuchus Technologies" u="1"/>
        <s v="Capricor Therapeutics" u="1"/>
        <s v="United Therapeutics Corporation" u="1"/>
        <s v="Cytori" u="1"/>
        <s v="BioTissue" u="1"/>
        <s v="Commence Bio" u="1"/>
        <s v="Arthro Kinetics" u="1"/>
        <s v="New York Blood Center" u="1"/>
        <s v="SanBio" u="1"/>
        <s v="BetaCell" u="1"/>
        <s v="HRA Pharma" u="1"/>
        <s v="Neuralstem" u="1"/>
        <s v="S.Biomedics" u="1"/>
        <s v="LoneStar Heart" u="1"/>
        <s v="Unum Therapeutics" u="1"/>
        <s v="Beike Biotechnology" u="1"/>
        <s v="Bukwang Pharmaceutical" u="1"/>
        <s v="Taiwan Bio Therapeutics" u="1"/>
        <s v="Stemgenex" u="1"/>
        <s v="TC BioPharm" u="1"/>
        <s v="Prima BioMed" u="1"/>
        <s v="Novadip Biosciences" u="1"/>
        <s v="Bellicum Pharmaceuticals" u="1"/>
        <s v="Amgen" u="1"/>
        <s v="Immunocore" u="1"/>
        <s v="Saneron CCEL Therapeutics" u="1"/>
        <s v="TiGenix" u="1"/>
        <s v="Proneuron Biotechnologies" u="1"/>
        <s v="BioTime" u="1"/>
        <s v="Cellectis" u="1"/>
        <s v="GeneGrafts" u="1"/>
        <s v="Fortuna Fix" u="1"/>
        <s v="Chiesi Farmaceutici" u="1"/>
        <s v="VistaGen Therapeutics" u="1"/>
        <s v="Orgenesis" u="1"/>
        <s v="CellPraxis" u="1"/>
        <s v="Intercytex" u="1"/>
        <s v="Aurora BioPharma" u="1"/>
        <s v="Bone Therapeutics" u="1"/>
        <s v="InteliCell BioSciences" u="1"/>
        <s v="Tianhe Stem Cell Biotechnologies" u="1"/>
        <s v="Novartis" u="1"/>
        <s v="Garnet BioTherapeutics" u="1"/>
        <s v="Glycostem Therapeutics" u="1"/>
        <s v="Terumo" u="1"/>
        <s v="TevaBiologics Inc" u="1"/>
        <s v="CHA Bio &amp; Diostech" u="1"/>
        <s v="NovaRx Corporation" u="1"/>
        <s v="Asterias Biotherapeutics" u="1"/>
        <s v="Fina Biotech" u="1"/>
        <s v="iHeart Japan Corporation" u="1"/>
        <s v="Promethera Biosciences" u="1"/>
        <s v="TxCell" u="1"/>
        <s v="Norgine BV" u="1"/>
        <s v="CardioCreate" u="1"/>
        <s v="Aegle Therapeutics" u="1"/>
        <s v="Anagenesis Biotechnologies" u="1"/>
        <s v="TBF Genie Tissulaire (TBF Tissue Engineering)" u="1"/>
        <s v="Roche" u="1"/>
        <s v="Xcelthera Inc" u="1"/>
        <s v="Activartis Biotech" u="1"/>
        <s v="Caladrius Biosciences" u="1"/>
        <s v="Stratatech Corporation" u="1"/>
      </sharedItems>
    </cacheField>
    <cacheField name="Product Name" numFmtId="0">
      <sharedItems/>
    </cacheField>
    <cacheField name="Country" numFmtId="0">
      <sharedItems count="28">
        <s v="USA"/>
        <s v="UK"/>
        <s v="Belgium"/>
        <s v="China"/>
        <s v="Japan"/>
        <s v="Brazil"/>
        <s v="Australia"/>
        <s v="S. Korea"/>
        <s v="Denmark" u="1"/>
        <s v="Germany" u="1"/>
        <s v="Switzerland" u="1"/>
        <s v="France" u="1"/>
        <s v="New Zealand" u="1"/>
        <s v="Taiwan" u="1"/>
        <s v="India" u="1"/>
        <s v="Italy" u="1"/>
        <s v="Canada" u="1"/>
        <s v="Malaysia" u="1"/>
        <s v="Sweden" u="1"/>
        <s v="Spain" u="1"/>
        <s v="Slovenia" u="1"/>
        <s v="Netherlands" u="1"/>
        <s v="Israel" u="1"/>
        <s v="Portugal" u="1"/>
        <s v="Singapore" u="1"/>
        <s v="Chile" u="1"/>
        <s v="Czech Republic" u="1"/>
        <s v="Austria" u="1"/>
      </sharedItems>
    </cacheField>
    <cacheField name="Region" numFmtId="0">
      <sharedItems count="5">
        <s v="N. America"/>
        <s v="Europe"/>
        <s v="Asia"/>
        <s v="S. &amp; Central America"/>
        <s v="Oceania"/>
      </sharedItems>
    </cacheField>
    <cacheField name="Indication (as reported)" numFmtId="0">
      <sharedItems/>
    </cacheField>
    <cacheField name="Indication Lvl 1" numFmtId="0">
      <sharedItems/>
    </cacheField>
    <cacheField name="Indication Lvl 2" numFmtId="0">
      <sharedItems containsBlank="1" count="49">
        <s v="Miscellaneous neurological"/>
        <s v="Blood cell disorders"/>
        <s v="Diabetes treatment"/>
        <s v="Solid tumours"/>
        <s v="Degenerative disorders"/>
        <s v="HIV associated disorders"/>
        <s v="Ischaemic heart disease"/>
        <s v="Miscellaneous skin disorders"/>
        <s v="Blood &amp; blood forming malignancies"/>
        <s v="Autoimmune disorders"/>
        <s v="Miscellaneous musculoskeletal"/>
        <s v="Hepatic disorders"/>
        <s v="Generalised CVS disorders"/>
        <m u="1"/>
        <s v="Kidney diseases" u="1"/>
        <s v="Surgical procedures" u="1"/>
        <s v="Female conditions" u="1"/>
        <s v="Miscellaneous immunology" u="1"/>
        <s v="Skin ulcers" u="1"/>
        <s v="Chronic obstructive airways disease" u="1"/>
        <s v="HIV infections" u="1"/>
        <s v="Transplantation" u="1"/>
        <s v="Metabolic disorders" u="1"/>
        <s v="Bone disorders" u="1"/>
        <s v="Inflammatory bowel disease (IBD)" u="1"/>
        <s v="Bleeding disorders" u="1"/>
        <s v="Miscellaneous gastro-intestinal disorders" u="1"/>
        <s v="Ear/Otic disorders" u="1"/>
        <s v="Other inflammatory gastro-intestinal disorders" u="1"/>
        <s v="Arthritis" u="1"/>
        <e v="#N/A" u="1"/>
        <s v="Male conditions" u="1"/>
        <s v="Learning disorders" u="1"/>
        <s v="Peripheral vascular disorders" u="1"/>
        <s v="Stroke" u="1"/>
        <s v="Dermatoses" u="1"/>
        <s v="Diabetes complications" u="1"/>
        <s v="Poisoning" u="1"/>
        <s v="Allergy" u="1"/>
        <s v="Neuropathy" u="1"/>
        <s v="Bladder disorders" u="1"/>
        <s v="Bacterial infections" u="1"/>
        <s v="Undisclosed" u="1"/>
        <s v="Miscellaneous cancer" u="1"/>
        <s v="Miscellaneous respiratory disorders" u="1"/>
        <s v="Viral infections" u="1"/>
        <s v="Dementia" u="1"/>
        <s v="Eye/Ophthalmic disorders" u="1"/>
        <s v="Lysosomal storage disorders" u="1"/>
      </sharedItems>
    </cacheField>
    <cacheField name="Indication Area" numFmtId="0">
      <sharedItems containsBlank="1" count="21">
        <s v="Neurology"/>
        <s v="Blood"/>
        <s v="Diabetes"/>
        <s v="Cancer"/>
        <s v="HIV &amp; related conditions"/>
        <s v="Cardiovascular"/>
        <s v="Skin"/>
        <s v="Immunology"/>
        <s v="Musculoskeletal"/>
        <s v="Hepatic &amp; biliary"/>
        <m u="1"/>
        <s v="Urinary tract" u="1"/>
        <s v="Miscellaneous" u="1"/>
        <s v="Psychiatry" u="1"/>
        <s v="Infections" u="1"/>
        <s v="Reproduction" u="1"/>
        <s v="Gastro-intestinal" u="1"/>
        <s v="Surgery" u="1"/>
        <s v="Sensory organs" u="1"/>
        <s v="Unknown" u="1"/>
        <s v="Respiratory" u="1"/>
      </sharedItems>
    </cacheField>
    <cacheField name="Development Phase" numFmtId="0">
      <sharedItems containsBlank="1" count="16">
        <s v="Phase I/IIa"/>
        <s v="Pre-clinical"/>
        <m/>
        <s v="Phase III"/>
        <s v="Phase I"/>
        <s v="Phase II"/>
        <s v="Phase I/II"/>
        <s v="Basic Research"/>
        <s v="Marketed"/>
        <s v="Phase IIb"/>
        <s v="Phase Ib/IIa" u="1"/>
        <s v="Phase IIa" u="1"/>
        <s v="Filed" u="1"/>
        <s v="Phase II/III" u="1"/>
        <s v="Phase Ib/II" u="1"/>
        <s v="Phase Ib" u="1"/>
      </sharedItems>
    </cacheField>
    <cacheField name="Dev Phase Bucket" numFmtId="0">
      <sharedItems containsBlank="1" count="9">
        <s v="Phase I"/>
        <s v="Pre-clinical"/>
        <s v="Unknown"/>
        <s v="Phase III"/>
        <s v="Phase II"/>
        <s v="Basic Research"/>
        <s v="Marketed"/>
        <m u="1"/>
        <s v="Filed" u="1"/>
      </sharedItems>
    </cacheField>
    <cacheField name="Cell Type" numFmtId="0">
      <sharedItems containsBlank="1" count="95">
        <s v="oligodendrocyte progenitor cells"/>
        <s v="T cells"/>
        <s v="beta cells and other endocrine cells"/>
        <s v="monocytes"/>
        <s v="Cancer Cells"/>
        <s v="mesenchymal stem cells"/>
        <m/>
        <s v="keratinocytes"/>
        <s v="mononuclear cells"/>
        <s v="chondrocytes"/>
        <s v="pathfinder cells"/>
        <s v="mesenchymal stem cells and CD14 macrophages (expanded from monocytes)"/>
        <s v="dermal sheath cup cells" u="1"/>
        <s v="melanocytes" u="1"/>
        <s v="egg precursor cells" u="1"/>
        <s v="mesenchymal like adherent stromal cells" u="1"/>
        <s v="neurons" u="1"/>
        <s v="cardiosphere-derived cells" u="1"/>
        <s v="hepatocytes" u="1"/>
        <s v="retinal progenitor epithelial cells" u="1"/>
        <s v="osteoblasts" u="1"/>
        <s v="umbliical cord blood cells" u="1"/>
        <s v="myoblasts" u="1"/>
        <s v="heart precursor cells" u="1"/>
        <s v="neural precursor cells" u="1"/>
        <s v="peripheral blood cells" u="1"/>
        <s v="cardiomyocytes" u="1"/>
        <s v="neuronal progenitor cells" u="1"/>
        <s v="beta cells" u="1"/>
        <s v="epithelial stem cells" u="1"/>
        <s v="human glial restricted progenitor cell" u="1"/>
        <s v="stem cells (no specifics)" u="1"/>
        <s v="non-bulbar dermal sheath fibroblasts" u="1"/>
        <s v="adult cells (undefined)" u="1"/>
        <s v="cornea" u="1"/>
        <s v="sertoli cells" u="1"/>
        <s v="human somatic cells" u="1"/>
        <s v="hematopoietic stem cells" u="1"/>
        <s v="juvenile chondrocytes" u="1"/>
        <s v="endothelial colony forming cells" u="1"/>
        <s v="heterologous human adult progenitor cells" u="1"/>
        <s v="fibroblasts" u="1"/>
        <s v="immortalised neural cell" u="1"/>
        <s v="kerotinocytes, fibroblasts" u="1"/>
        <s v="T cells, tumor cells" u="1"/>
        <s v="stem-cell derived beta cells" u="1"/>
        <s v="iPSC" u="1"/>
        <s v="cell mixture" u="1"/>
        <s v="discogenic cells" u="1"/>
        <s v="neonatal porcine choroid plexus cells" u="1"/>
        <s v="osteochondral cells" u="1"/>
        <s v="erythrocytes" u="1"/>
        <s v="human parthenogenetic neural stem cells" u="1"/>
        <s v="endothelial and smooth muscle cells" u="1"/>
        <s v="endothelial cells" u="1"/>
        <s v="plasmacytoid dendritic cell" u="1"/>
        <s v="tumor infiltrating lymphocytes" u="1"/>
        <s v="multipotent stem cells" u="1"/>
        <s v="natural killer cells" u="1"/>
        <s v="platelet cells" u="1"/>
        <s v="peridontal membrane cells" u="1"/>
        <s v="immuno-modulatory progenitor cells" u="1"/>
        <s v="lymphocytes" u="1"/>
        <s v="dopamine-producing neurons" u="1"/>
        <s v="cardiac cell" u="1"/>
        <s v="human heteralogous liver cells" u="1"/>
        <s v="retinal progenitor cells" u="1"/>
        <s v="hepatic precursor cells, hepatoblasts, hepatic progenitors" u="1"/>
        <s v="cardiac progenitor cells" u="1"/>
        <s v="liver cell" u="1"/>
        <s v="cardiac stem cells" u="1"/>
        <s v="epithelial cells" u="1"/>
        <s v="selected renal cells" u="1"/>
        <s v="embryonic stem cells" u="1"/>
        <s v="mesenchymal stromal cells and CD14 macrophages (expanded from monocytes)" u="1"/>
        <s v="stromal vascular faction cells" u="1"/>
        <s v="extracellular vesicles" u="1"/>
        <s v="muse cells" u="1"/>
        <s v="parthenogenetic stem cells" u="1"/>
        <s v="tenocytes" u="1"/>
        <s v="neural stem cells" u="1"/>
        <s v="C3A Cells" u="1"/>
        <s v="adherent cells" u="1"/>
        <s v="dendritic cells" u="1"/>
        <s v="epidermal stem cells" u="1"/>
        <s v="cord lining stem cells" u="1"/>
        <s v="synergetic cell population" u="1"/>
        <s v="corneal epithelial stem cells" u="1"/>
        <s v="NK Cells" u="1"/>
        <s v="adipocytes" u="1"/>
        <s v="neural progenitor cells" u="1"/>
        <s v="somatic cells" u="1"/>
        <s v="islet cell" u="1"/>
        <s v="white blood cells" u="1"/>
        <s v="retinal pigmented epithelial cell" u="1"/>
      </sharedItems>
    </cacheField>
    <cacheField name="Cell Source" numFmtId="0">
      <sharedItems containsBlank="1" count="63">
        <s v="embryo"/>
        <s v="blood"/>
        <s v="piglets"/>
        <s v="tumor"/>
        <s v="umbilical cord blood"/>
        <s v="adipose"/>
        <m/>
        <s v="skin"/>
        <s v="peripheral blood"/>
        <s v="cartilage"/>
        <s v="bone marrow"/>
        <s v="cord blood" u="1"/>
        <s v="unburdened articular surface" u="1"/>
        <s v="tendon" u="1"/>
        <s v="telencephalon" u="1"/>
        <s v="kidney" u="1"/>
        <s v="spinal cord" u="1"/>
        <s v="femoral head" u="1"/>
        <s v="liver" u="1"/>
        <s v="human fetal origin" u="1"/>
        <s v="amniotic tissue" u="1"/>
        <s v="menstrual fluid" u="1"/>
        <s v="occipital region" u="1"/>
        <s v="placenta" u="1"/>
        <s v="right atrial appendages" u="1"/>
        <s v="thigh muscle" u="1"/>
        <s v="iPSC" u="1"/>
        <s v="cns" u="1"/>
        <s v="synovium" u="1"/>
        <s v="oral mucosa" u="1"/>
        <s v="ear" u="1"/>
        <s v="hair follicles" u="1"/>
        <s v="umbilical cord" u="1"/>
        <s v="invertebral disc" u="1"/>
        <s v="paraxial mesoderm" u="1"/>
        <s v="umbilical cord lining" u="1"/>
        <s v="peripheral stem cells" u="1"/>
        <s v="pectoral muscles" u="1"/>
        <s v="human cord blood" u="1"/>
        <s v="peridontal membrane" u="1"/>
        <s v="platelet rich plasma" u="1"/>
        <s v="iPSCs" u="1"/>
        <s v="pluripotent stem cells" u="1"/>
        <s v="follicular fluid" u="1"/>
        <s v="brown adipose" u="1"/>
        <s v="knee" u="1"/>
        <s v="corneal epithelium" u="1"/>
        <s v="non-weight bearing area" u="1"/>
        <s v="umbilical cord tissue" u="1"/>
        <s v="sequestrum" u="1"/>
        <s v="heart tissue" u="1"/>
        <s v="oocyte" u="1"/>
        <s v="lung" u="1"/>
        <s v="iPS cell" u="1"/>
        <s v="brain tissue" u="1"/>
        <s v="vein" u="1"/>
        <s v="iPS cell/hESC" u="1"/>
        <s v="muscle" u="1"/>
        <s v="limbal tissue" u="1"/>
        <s v="pancreas" u="1"/>
        <s v="ovarian lining" u="1"/>
        <s v="normal human infant tissue" u="1"/>
        <s v="thigh" u="1"/>
      </sharedItems>
    </cacheField>
    <cacheField name="Allo/Auto" numFmtId="0">
      <sharedItems containsBlank="1" count="6">
        <s v="Allo"/>
        <s v="Auto"/>
        <s v="Xeno"/>
        <s v="Unknown"/>
        <m u="1"/>
        <s v="Auto/Xeno" u="1"/>
      </sharedItems>
    </cacheField>
    <cacheField name="Administration Method" numFmtId="0">
      <sharedItems containsBlank="1"/>
    </cacheField>
    <cacheField name="Immunotherapy?" numFmtId="0">
      <sharedItems containsBlank="1"/>
    </cacheField>
    <cacheField name="Immunotherapy Type" numFmtId="0">
      <sharedItems containsBlank="1"/>
    </cacheField>
    <cacheField name="Domestic Partner" numFmtId="0">
      <sharedItems containsBlank="1"/>
    </cacheField>
    <cacheField name="URL" numFmtId="0">
      <sharedItems/>
    </cacheField>
    <cacheField name="Comments" numFmtId="0">
      <sharedItems containsBlank="1"/>
    </cacheField>
    <cacheField name="Unq Co Count" numFmtId="0">
      <sharedItems containsSemiMixedTypes="0" containsString="0" containsNumber="1" minValue="0.5" maxValue="1"/>
    </cacheField>
  </cacheFields>
  <extLst>
    <ext xmlns:x14="http://schemas.microsoft.com/office/spreadsheetml/2009/9/main" uri="{725AE2AE-9491-48be-B2B4-4EB974FC3084}">
      <x14:pivotCacheDefinition pivotCacheId="8"/>
    </ext>
  </extLst>
</pivotCacheDefinition>
</file>

<file path=xl/pivotCache/pivotCacheRecords1.xml><?xml version="1.0" encoding="utf-8"?>
<pivotCacheRecords xmlns="http://schemas.openxmlformats.org/spreadsheetml/2006/main" xmlns:r="http://schemas.openxmlformats.org/officeDocument/2006/relationships" count="20">
  <r>
    <x v="0"/>
    <s v="Product AA"/>
    <x v="0"/>
    <x v="0"/>
    <s v="Spinal cord injury"/>
    <s v="Spinal cord injury"/>
    <x v="0"/>
    <x v="0"/>
    <x v="0"/>
    <x v="0"/>
    <x v="0"/>
    <x v="0"/>
    <x v="0"/>
    <s v="injection into spinal cord"/>
    <s v="No"/>
    <m/>
    <s v="None"/>
    <s v="[NOT SHOWN]"/>
    <s v="Uses oligodendrocyte progenitor cells derived from the hESCs"/>
    <n v="1"/>
  </r>
  <r>
    <x v="1"/>
    <s v="Product BA"/>
    <x v="1"/>
    <x v="1"/>
    <s v="General hematological indications"/>
    <s v="General haematological indications"/>
    <x v="1"/>
    <x v="1"/>
    <x v="1"/>
    <x v="1"/>
    <x v="1"/>
    <x v="1"/>
    <x v="1"/>
    <s v="intravenous injection"/>
    <s v="Yes"/>
    <s v="CAR"/>
    <s v="None"/>
    <s v="[NOT SHOWN]"/>
    <s v="Hint towards LV vector: [WEB SITE NOT SHOWN]"/>
    <n v="1"/>
  </r>
  <r>
    <x v="2"/>
    <s v="Product CA"/>
    <x v="2"/>
    <x v="1"/>
    <s v="Diabetes, type i (juvenile onset)"/>
    <s v="Diabetes, type i (juvenile onset)"/>
    <x v="2"/>
    <x v="2"/>
    <x v="2"/>
    <x v="2"/>
    <x v="2"/>
    <x v="2"/>
    <x v="2"/>
    <s v="implantation into pancreas"/>
    <s v="No"/>
    <m/>
    <m/>
    <s v="[NOT SHOWN]"/>
    <s v="No information on development phase. Vague article reference to getting IND in 2004."/>
    <n v="0.5"/>
  </r>
  <r>
    <x v="2"/>
    <s v="Product CA"/>
    <x v="2"/>
    <x v="1"/>
    <s v="Diabetes, type ii (maturity onset)"/>
    <s v="Diabetes, type ii (maturity onset)"/>
    <x v="2"/>
    <x v="2"/>
    <x v="2"/>
    <x v="2"/>
    <x v="2"/>
    <x v="2"/>
    <x v="2"/>
    <s v="implantation into pancreas"/>
    <s v="No"/>
    <m/>
    <m/>
    <s v="[NOT SHOWN]"/>
    <s v="No information on development phase. Vague article reference to getting IND in 2004."/>
    <n v="0.5"/>
  </r>
  <r>
    <x v="3"/>
    <s v="Product DA"/>
    <x v="0"/>
    <x v="0"/>
    <s v="Melanoma"/>
    <s v="Melanoma"/>
    <x v="3"/>
    <x v="3"/>
    <x v="3"/>
    <x v="3"/>
    <x v="3"/>
    <x v="1"/>
    <x v="1"/>
    <s v="subcutaneous injection"/>
    <s v="Yes"/>
    <s v="dendritic"/>
    <s v="None"/>
    <s v="[NOT SHOWN]"/>
    <m/>
    <n v="1"/>
  </r>
  <r>
    <x v="4"/>
    <s v="Product EA"/>
    <x v="3"/>
    <x v="2"/>
    <s v="Glioblastoma multiforme"/>
    <s v="Glioblastoma multiforme"/>
    <x v="3"/>
    <x v="3"/>
    <x v="4"/>
    <x v="0"/>
    <x v="1"/>
    <x v="1"/>
    <x v="1"/>
    <s v="intravenous injection"/>
    <s v="Yes"/>
    <s v="CAR"/>
    <s v="None"/>
    <s v="[NOT SHOWN]"/>
    <m/>
    <n v="1"/>
  </r>
  <r>
    <x v="5"/>
    <s v="Product FA"/>
    <x v="4"/>
    <x v="2"/>
    <s v="Liver cancer"/>
    <s v="Hepatoma, liver cancer"/>
    <x v="3"/>
    <x v="3"/>
    <x v="5"/>
    <x v="4"/>
    <x v="4"/>
    <x v="3"/>
    <x v="1"/>
    <s v="intradermal injection"/>
    <s v="Yes"/>
    <s v="tumor cell vaccine"/>
    <s v="n/a"/>
    <s v="[NOT SHOWN]"/>
    <m/>
    <n v="1"/>
  </r>
  <r>
    <x v="6"/>
    <s v="Product GA"/>
    <x v="5"/>
    <x v="3"/>
    <s v="Amyotrophic lateral sclerosis"/>
    <s v="Amyotrophic lateral sclerosis (als)"/>
    <x v="4"/>
    <x v="0"/>
    <x v="6"/>
    <x v="0"/>
    <x v="3"/>
    <x v="4"/>
    <x v="0"/>
    <s v="intravenous injection"/>
    <s v="Yes"/>
    <s v="dendritic"/>
    <s v="None"/>
    <s v="[NOT SHOWN]"/>
    <m/>
    <n v="0.5"/>
  </r>
  <r>
    <x v="6"/>
    <s v="Product GB"/>
    <x v="5"/>
    <x v="3"/>
    <s v="Lipodystrophy"/>
    <s v="Lipodystrophy"/>
    <x v="5"/>
    <x v="4"/>
    <x v="7"/>
    <x v="5"/>
    <x v="5"/>
    <x v="5"/>
    <x v="1"/>
    <m/>
    <s v="No"/>
    <m/>
    <s v="None"/>
    <s v="[NOT SHOWN]"/>
    <m/>
    <n v="0.5"/>
  </r>
  <r>
    <x v="7"/>
    <s v="Product HA"/>
    <x v="2"/>
    <x v="1"/>
    <s v="Acute myocardial infarction"/>
    <s v="Myocardial infarction, acute (ami)"/>
    <x v="6"/>
    <x v="5"/>
    <x v="7"/>
    <x v="5"/>
    <x v="6"/>
    <x v="6"/>
    <x v="3"/>
    <m/>
    <s v="No"/>
    <m/>
    <s v="None"/>
    <s v="[NOT SHOWN]"/>
    <m/>
    <n v="1"/>
  </r>
  <r>
    <x v="8"/>
    <s v="Product IA"/>
    <x v="4"/>
    <x v="2"/>
    <s v="Burns"/>
    <s v="Burns"/>
    <x v="7"/>
    <x v="6"/>
    <x v="8"/>
    <x v="6"/>
    <x v="7"/>
    <x v="7"/>
    <x v="1"/>
    <m/>
    <m/>
    <m/>
    <s v="n/a"/>
    <s v="[NOT SHOWN]"/>
    <m/>
    <n v="1"/>
  </r>
  <r>
    <x v="9"/>
    <s v="Product JA"/>
    <x v="0"/>
    <x v="0"/>
    <s v="Acute myeloid leukemia"/>
    <s v="Leukaemia, acute myeloid (aml)"/>
    <x v="8"/>
    <x v="3"/>
    <x v="5"/>
    <x v="4"/>
    <x v="6"/>
    <x v="6"/>
    <x v="3"/>
    <m/>
    <m/>
    <m/>
    <s v="None"/>
    <s v="[NOT SHOWN]"/>
    <s v="Formerly Company Z"/>
    <n v="1"/>
  </r>
  <r>
    <x v="10"/>
    <s v="Product KA"/>
    <x v="0"/>
    <x v="0"/>
    <s v="Hormone independent prostate cancer"/>
    <s v="Prostate cancer"/>
    <x v="3"/>
    <x v="3"/>
    <x v="3"/>
    <x v="3"/>
    <x v="3"/>
    <x v="1"/>
    <x v="1"/>
    <m/>
    <s v="Yes"/>
    <s v="dendritic"/>
    <s v="None"/>
    <s v="[NOT SHOWN]"/>
    <m/>
    <n v="1"/>
  </r>
  <r>
    <x v="11"/>
    <s v="Product LA"/>
    <x v="0"/>
    <x v="0"/>
    <s v="Multiple sclerosis"/>
    <s v="Multiple sclerosis (ms)"/>
    <x v="9"/>
    <x v="7"/>
    <x v="9"/>
    <x v="4"/>
    <x v="8"/>
    <x v="8"/>
    <x v="1"/>
    <m/>
    <s v="Yes"/>
    <m/>
    <s v="None"/>
    <s v="[NOT SHOWN]"/>
    <m/>
    <n v="1"/>
  </r>
  <r>
    <x v="12"/>
    <s v="Product MA"/>
    <x v="6"/>
    <x v="4"/>
    <s v="Cartilage repair"/>
    <s v="Other musculoskeletal disorders"/>
    <x v="10"/>
    <x v="8"/>
    <x v="2"/>
    <x v="2"/>
    <x v="9"/>
    <x v="9"/>
    <x v="1"/>
    <s v="intra-articular implant"/>
    <s v="No"/>
    <m/>
    <s v="None"/>
    <s v="[NOT SHOWN]"/>
    <m/>
    <n v="1"/>
  </r>
  <r>
    <x v="13"/>
    <s v="Product NA"/>
    <x v="0"/>
    <x v="0"/>
    <s v="Myocardial infarction"/>
    <s v="Myocardial infarction, acute (ami)"/>
    <x v="6"/>
    <x v="5"/>
    <x v="1"/>
    <x v="1"/>
    <x v="10"/>
    <x v="6"/>
    <x v="3"/>
    <m/>
    <m/>
    <m/>
    <s v="None"/>
    <s v="[NOT SHOWN]"/>
    <m/>
    <n v="1"/>
  </r>
  <r>
    <x v="14"/>
    <s v="Product OA"/>
    <x v="7"/>
    <x v="2"/>
    <s v="Liver cirrhosis"/>
    <s v="Liver cirrhosis"/>
    <x v="11"/>
    <x v="9"/>
    <x v="5"/>
    <x v="4"/>
    <x v="5"/>
    <x v="10"/>
    <x v="1"/>
    <m/>
    <m/>
    <m/>
    <s v="None"/>
    <s v="[NOT SHOWN]"/>
    <m/>
    <n v="1"/>
  </r>
  <r>
    <x v="15"/>
    <s v="Product PA"/>
    <x v="4"/>
    <x v="2"/>
    <s v="Multiple sclerosis"/>
    <s v="Multiple sclerosis (ms)"/>
    <x v="9"/>
    <x v="7"/>
    <x v="1"/>
    <x v="1"/>
    <x v="5"/>
    <x v="10"/>
    <x v="0"/>
    <m/>
    <m/>
    <m/>
    <s v="None"/>
    <s v="[NOT SHOWN]"/>
    <m/>
    <n v="0.5"/>
  </r>
  <r>
    <x v="15"/>
    <s v="Product PA"/>
    <x v="4"/>
    <x v="2"/>
    <s v="Spinal cord injury"/>
    <s v="Spinal cord injury"/>
    <x v="0"/>
    <x v="0"/>
    <x v="1"/>
    <x v="1"/>
    <x v="5"/>
    <x v="10"/>
    <x v="0"/>
    <m/>
    <m/>
    <m/>
    <s v="None"/>
    <s v="[NOT SHOWN]"/>
    <m/>
    <n v="0.5"/>
  </r>
  <r>
    <x v="16"/>
    <s v="Product QA"/>
    <x v="0"/>
    <x v="0"/>
    <s v="Dilated cardiomyopathy"/>
    <s v="Dilated cardiomyopathy"/>
    <x v="12"/>
    <x v="5"/>
    <x v="5"/>
    <x v="4"/>
    <x v="11"/>
    <x v="10"/>
    <x v="1"/>
    <s v="injection into left ventricle"/>
    <m/>
    <m/>
    <s v="None"/>
    <s v="[NOT SHOWN]"/>
    <m/>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CellSource" cacheId="39" applyNumberFormats="0" applyBorderFormats="0" applyFontFormats="0" applyPatternFormats="0" applyAlignmentFormats="0" applyWidthHeightFormats="1" dataCaption="Values" grandTotalCaption="Top 10 Total" showMissing="0" updatedVersion="6" minRefreshableVersion="3" itemPrintTitles="1" createdVersion="4" indent="0" outline="1" outlineData="1" rowHeaderCaption="Cell Source">
  <location ref="V7:W18" firstHeaderRow="1" firstDataRow="1" firstDataCol="1" rowPageCount="1" colPageCount="1"/>
  <pivotFields count="20">
    <pivotField showAll="0"/>
    <pivotField dataField="1" showAll="0"/>
    <pivotField showAll="0">
      <items count="29">
        <item x="6"/>
        <item m="1" x="27"/>
        <item x="2"/>
        <item x="5"/>
        <item m="1" x="16"/>
        <item m="1" x="25"/>
        <item x="3"/>
        <item m="1" x="26"/>
        <item m="1" x="8"/>
        <item m="1" x="11"/>
        <item m="1" x="9"/>
        <item m="1" x="14"/>
        <item m="1" x="22"/>
        <item m="1" x="15"/>
        <item x="4"/>
        <item m="1" x="17"/>
        <item m="1" x="21"/>
        <item m="1" x="12"/>
        <item m="1" x="23"/>
        <item x="7"/>
        <item m="1" x="24"/>
        <item m="1" x="20"/>
        <item m="1" x="19"/>
        <item m="1" x="18"/>
        <item m="1" x="10"/>
        <item m="1" x="13"/>
        <item x="1"/>
        <item x="0"/>
        <item t="default"/>
      </items>
    </pivotField>
    <pivotField showAll="0">
      <items count="6">
        <item x="2"/>
        <item x="1"/>
        <item x="0"/>
        <item x="4"/>
        <item x="3"/>
        <item t="default"/>
      </items>
    </pivotField>
    <pivotField showAll="0"/>
    <pivotField showAll="0"/>
    <pivotField showAll="0"/>
    <pivotField showAll="0">
      <items count="22">
        <item x="1"/>
        <item x="3"/>
        <item x="5"/>
        <item x="2"/>
        <item m="1" x="16"/>
        <item x="9"/>
        <item x="4"/>
        <item x="7"/>
        <item m="1" x="14"/>
        <item m="1" x="12"/>
        <item x="8"/>
        <item x="0"/>
        <item m="1" x="13"/>
        <item m="1" x="15"/>
        <item m="1" x="20"/>
        <item m="1" x="18"/>
        <item x="6"/>
        <item m="1" x="17"/>
        <item m="1" x="11"/>
        <item m="1" x="19"/>
        <item m="1" x="10"/>
        <item t="default"/>
      </items>
    </pivotField>
    <pivotField showAll="0"/>
    <pivotField showAll="0">
      <items count="10">
        <item x="5"/>
        <item x="1"/>
        <item x="0"/>
        <item x="4"/>
        <item x="3"/>
        <item m="1" x="8"/>
        <item x="6"/>
        <item x="2"/>
        <item m="1" x="7"/>
        <item t="default"/>
      </items>
    </pivotField>
    <pivotField axis="axisPage" multipleItemSelectionAllowed="1" showAll="0">
      <items count="96">
        <item m="1" x="82"/>
        <item m="1" x="89"/>
        <item m="1" x="33"/>
        <item m="1" x="28"/>
        <item x="2"/>
        <item m="1" x="81"/>
        <item x="4"/>
        <item m="1" x="64"/>
        <item m="1" x="68"/>
        <item m="1" x="70"/>
        <item m="1" x="26"/>
        <item m="1" x="17"/>
        <item m="1" x="47"/>
        <item x="9"/>
        <item m="1" x="85"/>
        <item m="1" x="34"/>
        <item m="1" x="87"/>
        <item m="1" x="83"/>
        <item m="1" x="12"/>
        <item m="1" x="48"/>
        <item m="1" x="63"/>
        <item m="1" x="14"/>
        <item m="1" x="73"/>
        <item m="1" x="53"/>
        <item m="1" x="54"/>
        <item m="1" x="39"/>
        <item m="1" x="84"/>
        <item m="1" x="71"/>
        <item m="1" x="29"/>
        <item m="1" x="51"/>
        <item m="1" x="76"/>
        <item m="1" x="41"/>
        <item m="1" x="23"/>
        <item m="1" x="37"/>
        <item m="1" x="67"/>
        <item m="1" x="18"/>
        <item m="1" x="40"/>
        <item m="1" x="30"/>
        <item m="1" x="65"/>
        <item m="1" x="52"/>
        <item m="1" x="36"/>
        <item m="1" x="42"/>
        <item m="1" x="61"/>
        <item m="1" x="46"/>
        <item m="1" x="92"/>
        <item m="1" x="38"/>
        <item x="7"/>
        <item m="1" x="43"/>
        <item m="1" x="69"/>
        <item m="1" x="62"/>
        <item m="1" x="13"/>
        <item m="1" x="15"/>
        <item x="5"/>
        <item m="1" x="74"/>
        <item x="3"/>
        <item x="8"/>
        <item m="1" x="57"/>
        <item m="1" x="77"/>
        <item m="1" x="22"/>
        <item m="1" x="58"/>
        <item m="1" x="49"/>
        <item m="1" x="24"/>
        <item m="1" x="90"/>
        <item m="1" x="80"/>
        <item m="1" x="27"/>
        <item m="1" x="16"/>
        <item m="1" x="88"/>
        <item m="1" x="32"/>
        <item x="0"/>
        <item m="1" x="20"/>
        <item m="1" x="50"/>
        <item m="1" x="78"/>
        <item x="10"/>
        <item m="1" x="60"/>
        <item m="1" x="25"/>
        <item m="1" x="55"/>
        <item m="1" x="59"/>
        <item m="1" x="94"/>
        <item m="1" x="66"/>
        <item m="1" x="19"/>
        <item m="1" x="72"/>
        <item m="1" x="35"/>
        <item m="1" x="91"/>
        <item m="1" x="31"/>
        <item m="1" x="45"/>
        <item m="1" x="75"/>
        <item m="1" x="86"/>
        <item x="1"/>
        <item m="1" x="44"/>
        <item m="1" x="79"/>
        <item m="1" x="56"/>
        <item m="1" x="21"/>
        <item m="1" x="93"/>
        <item x="6"/>
        <item x="11"/>
        <item t="default"/>
      </items>
    </pivotField>
    <pivotField axis="axisRow" showAll="0" measureFilter="1" sortType="descending">
      <items count="64">
        <item x="5"/>
        <item m="1" x="20"/>
        <item x="1"/>
        <item x="10"/>
        <item m="1" x="54"/>
        <item m="1" x="44"/>
        <item x="9"/>
        <item m="1" x="27"/>
        <item m="1" x="11"/>
        <item m="1" x="46"/>
        <item m="1" x="30"/>
        <item x="0"/>
        <item m="1" x="17"/>
        <item m="1" x="43"/>
        <item m="1" x="31"/>
        <item m="1" x="50"/>
        <item m="1" x="38"/>
        <item m="1" x="19"/>
        <item m="1" x="33"/>
        <item m="1" x="26"/>
        <item m="1" x="15"/>
        <item m="1" x="45"/>
        <item m="1" x="58"/>
        <item m="1" x="18"/>
        <item m="1" x="52"/>
        <item m="1" x="21"/>
        <item m="1" x="57"/>
        <item m="1" x="47"/>
        <item m="1" x="61"/>
        <item m="1" x="22"/>
        <item m="1" x="51"/>
        <item m="1" x="29"/>
        <item m="1" x="60"/>
        <item m="1" x="59"/>
        <item m="1" x="34"/>
        <item m="1" x="37"/>
        <item m="1" x="39"/>
        <item x="8"/>
        <item m="1" x="36"/>
        <item x="2"/>
        <item m="1" x="23"/>
        <item m="1" x="40"/>
        <item m="1" x="42"/>
        <item m="1" x="24"/>
        <item m="1" x="49"/>
        <item x="7"/>
        <item m="1" x="16"/>
        <item m="1" x="28"/>
        <item m="1" x="14"/>
        <item m="1" x="13"/>
        <item m="1" x="62"/>
        <item m="1" x="25"/>
        <item x="3"/>
        <item m="1" x="32"/>
        <item x="4"/>
        <item m="1" x="35"/>
        <item m="1" x="48"/>
        <item m="1" x="12"/>
        <item m="1" x="55"/>
        <item h="1" x="6"/>
        <item h="1" m="1" x="41"/>
        <item h="1" m="1" x="53"/>
        <item h="1" m="1" x="56"/>
        <item t="default"/>
      </items>
      <autoSortScope>
        <pivotArea dataOnly="0" outline="0" fieldPosition="0">
          <references count="1">
            <reference field="4294967294" count="1" selected="0">
              <x v="0"/>
            </reference>
          </references>
        </pivotArea>
      </autoSortScope>
    </pivotField>
    <pivotField showAll="0">
      <items count="7">
        <item x="3"/>
        <item x="0"/>
        <item x="1"/>
        <item m="1" x="5"/>
        <item x="2"/>
        <item m="1" x="4"/>
        <item t="default"/>
      </items>
    </pivotField>
    <pivotField showAll="0"/>
    <pivotField showAll="0"/>
    <pivotField showAll="0"/>
    <pivotField showAll="0"/>
    <pivotField showAll="0"/>
    <pivotField showAll="0"/>
    <pivotField showAll="0"/>
  </pivotFields>
  <rowFields count="1">
    <field x="11"/>
  </rowFields>
  <rowItems count="11">
    <i>
      <x v="2"/>
    </i>
    <i>
      <x v="3"/>
    </i>
    <i>
      <x v="39"/>
    </i>
    <i>
      <x v="54"/>
    </i>
    <i>
      <x v="37"/>
    </i>
    <i>
      <x v="45"/>
    </i>
    <i>
      <x v="52"/>
    </i>
    <i>
      <x v="6"/>
    </i>
    <i>
      <x/>
    </i>
    <i>
      <x v="11"/>
    </i>
    <i t="grand">
      <x/>
    </i>
  </rowItems>
  <colItems count="1">
    <i/>
  </colItems>
  <pageFields count="1">
    <pageField fld="10" hier="-1"/>
  </pageFields>
  <dataFields count="1">
    <dataField name="# of Products" fld="1" subtotal="count" baseField="0" baseItem="0"/>
  </dataFields>
  <formats count="9">
    <format dxfId="358">
      <pivotArea field="11" type="button" dataOnly="0" labelOnly="1" outline="0" axis="axisRow" fieldPosition="0"/>
    </format>
    <format dxfId="357">
      <pivotArea field="11" type="button" dataOnly="0" labelOnly="1" outline="0" axis="axisRow" fieldPosition="0"/>
    </format>
    <format dxfId="356">
      <pivotArea type="all" dataOnly="0" outline="0" fieldPosition="0"/>
    </format>
    <format dxfId="355">
      <pivotArea outline="0" collapsedLevelsAreSubtotals="1" fieldPosition="0"/>
    </format>
    <format dxfId="354">
      <pivotArea field="11" type="button" dataOnly="0" labelOnly="1" outline="0" axis="axisRow" fieldPosition="0"/>
    </format>
    <format dxfId="353">
      <pivotArea dataOnly="0" labelOnly="1" outline="0" axis="axisValues" fieldPosition="0"/>
    </format>
    <format dxfId="352">
      <pivotArea dataOnly="0" labelOnly="1" fieldPosition="0">
        <references count="1">
          <reference field="11" count="10">
            <x v="0"/>
            <x v="2"/>
            <x v="3"/>
            <x v="11"/>
            <x v="40"/>
            <x v="45"/>
            <x v="46"/>
            <x v="52"/>
            <x v="53"/>
            <x v="54"/>
          </reference>
        </references>
      </pivotArea>
    </format>
    <format dxfId="351">
      <pivotArea dataOnly="0" labelOnly="1" grandRow="1" outline="0" fieldPosition="0"/>
    </format>
    <format dxfId="350">
      <pivotArea dataOnly="0" labelOnly="1" outline="0" axis="axisValues" fieldPosition="0"/>
    </format>
  </formats>
  <pivotTableStyleInfo name="CJP Pivot" showRowHeaders="1" showColHeaders="1" showRowStripes="0" showColStripes="0" showLastColumn="1"/>
  <filters count="1">
    <filter fld="11" type="count" evalOrder="-1" id="2" iMeasureFld="0">
      <autoFilter ref="A1">
        <filterColumn colId="0">
          <top10 val="10" filterVal="10"/>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DevPhase" cacheId="39" applyNumberFormats="0" applyBorderFormats="0" applyFontFormats="0" applyPatternFormats="0" applyAlignmentFormats="0" applyWidthHeightFormats="1" dataCaption="Values" updatedVersion="6" minRefreshableVersion="3" itemPrintTitles="1" createdVersion="4" indent="0" outline="1" outlineData="1" multipleFieldFilters="0" rowHeaderCaption="Dev Phase">
  <location ref="N7:P18" firstHeaderRow="0" firstDataRow="1" firstDataCol="1"/>
  <pivotFields count="20">
    <pivotField showAll="0"/>
    <pivotField dataField="1" showAll="0"/>
    <pivotField showAll="0">
      <items count="29">
        <item x="6"/>
        <item m="1" x="27"/>
        <item x="2"/>
        <item x="5"/>
        <item m="1" x="16"/>
        <item m="1" x="25"/>
        <item x="3"/>
        <item m="1" x="26"/>
        <item m="1" x="8"/>
        <item m="1" x="11"/>
        <item m="1" x="9"/>
        <item m="1" x="14"/>
        <item m="1" x="22"/>
        <item m="1" x="15"/>
        <item x="4"/>
        <item m="1" x="17"/>
        <item m="1" x="21"/>
        <item m="1" x="12"/>
        <item m="1" x="23"/>
        <item x="7"/>
        <item m="1" x="24"/>
        <item m="1" x="20"/>
        <item m="1" x="19"/>
        <item m="1" x="18"/>
        <item m="1" x="10"/>
        <item m="1" x="13"/>
        <item x="1"/>
        <item x="0"/>
        <item t="default"/>
      </items>
    </pivotField>
    <pivotField showAll="0">
      <items count="6">
        <item x="2"/>
        <item x="1"/>
        <item x="0"/>
        <item x="4"/>
        <item x="3"/>
        <item t="default"/>
      </items>
    </pivotField>
    <pivotField showAll="0"/>
    <pivotField showAll="0"/>
    <pivotField showAll="0"/>
    <pivotField showAll="0">
      <items count="22">
        <item x="1"/>
        <item x="3"/>
        <item x="5"/>
        <item x="2"/>
        <item m="1" x="16"/>
        <item x="9"/>
        <item x="4"/>
        <item x="7"/>
        <item m="1" x="14"/>
        <item m="1" x="12"/>
        <item x="8"/>
        <item x="0"/>
        <item m="1" x="13"/>
        <item m="1" x="15"/>
        <item m="1" x="20"/>
        <item m="1" x="18"/>
        <item x="6"/>
        <item m="1" x="17"/>
        <item m="1" x="11"/>
        <item m="1" x="19"/>
        <item m="1" x="10"/>
        <item t="default"/>
      </items>
    </pivotField>
    <pivotField axis="axisRow" showAll="0" sortType="ascending">
      <items count="17">
        <item x="7"/>
        <item x="1"/>
        <item x="4"/>
        <item m="1" x="15"/>
        <item x="6"/>
        <item x="0"/>
        <item m="1" x="14"/>
        <item m="1" x="10"/>
        <item x="5"/>
        <item m="1" x="11"/>
        <item x="9"/>
        <item m="1" x="13"/>
        <item x="3"/>
        <item m="1" x="12"/>
        <item x="8"/>
        <item x="2"/>
        <item t="default"/>
      </items>
    </pivotField>
    <pivotField axis="axisRow" showAll="0" sortType="ascending">
      <items count="10">
        <item sd="0" x="5"/>
        <item sd="0" x="1"/>
        <item x="0"/>
        <item sd="0" x="4"/>
        <item sd="0" x="3"/>
        <item sd="0" m="1" x="8"/>
        <item sd="0" x="6"/>
        <item sd="0" x="2"/>
        <item m="1" x="7"/>
        <item t="default" sd="0"/>
      </items>
    </pivotField>
    <pivotField showAll="0">
      <items count="96">
        <item m="1" x="82"/>
        <item m="1" x="89"/>
        <item m="1" x="33"/>
        <item m="1" x="28"/>
        <item x="2"/>
        <item m="1" x="81"/>
        <item x="4"/>
        <item m="1" x="64"/>
        <item m="1" x="68"/>
        <item m="1" x="70"/>
        <item m="1" x="26"/>
        <item m="1" x="17"/>
        <item m="1" x="47"/>
        <item x="9"/>
        <item m="1" x="85"/>
        <item m="1" x="34"/>
        <item m="1" x="87"/>
        <item m="1" x="83"/>
        <item m="1" x="12"/>
        <item m="1" x="48"/>
        <item m="1" x="63"/>
        <item m="1" x="14"/>
        <item m="1" x="73"/>
        <item m="1" x="53"/>
        <item m="1" x="54"/>
        <item m="1" x="39"/>
        <item m="1" x="84"/>
        <item m="1" x="71"/>
        <item m="1" x="29"/>
        <item m="1" x="51"/>
        <item m="1" x="76"/>
        <item m="1" x="41"/>
        <item m="1" x="23"/>
        <item m="1" x="37"/>
        <item m="1" x="67"/>
        <item m="1" x="18"/>
        <item m="1" x="40"/>
        <item m="1" x="30"/>
        <item m="1" x="65"/>
        <item m="1" x="52"/>
        <item m="1" x="36"/>
        <item m="1" x="42"/>
        <item m="1" x="61"/>
        <item m="1" x="46"/>
        <item m="1" x="92"/>
        <item m="1" x="38"/>
        <item x="7"/>
        <item m="1" x="43"/>
        <item m="1" x="69"/>
        <item m="1" x="62"/>
        <item m="1" x="13"/>
        <item m="1" x="15"/>
        <item x="5"/>
        <item x="11"/>
        <item m="1" x="74"/>
        <item x="3"/>
        <item x="8"/>
        <item m="1" x="57"/>
        <item m="1" x="77"/>
        <item m="1" x="22"/>
        <item m="1" x="58"/>
        <item m="1" x="49"/>
        <item m="1" x="24"/>
        <item m="1" x="90"/>
        <item m="1" x="80"/>
        <item m="1" x="27"/>
        <item m="1" x="16"/>
        <item m="1" x="88"/>
        <item m="1" x="32"/>
        <item x="0"/>
        <item m="1" x="20"/>
        <item m="1" x="50"/>
        <item m="1" x="78"/>
        <item x="10"/>
        <item m="1" x="60"/>
        <item m="1" x="25"/>
        <item m="1" x="55"/>
        <item m="1" x="59"/>
        <item m="1" x="94"/>
        <item m="1" x="66"/>
        <item m="1" x="19"/>
        <item m="1" x="72"/>
        <item m="1" x="35"/>
        <item m="1" x="91"/>
        <item m="1" x="31"/>
        <item m="1" x="45"/>
        <item m="1" x="75"/>
        <item m="1" x="86"/>
        <item x="1"/>
        <item m="1" x="44"/>
        <item m="1" x="79"/>
        <item m="1" x="56"/>
        <item m="1" x="21"/>
        <item m="1" x="93"/>
        <item x="6"/>
        <item t="default"/>
      </items>
    </pivotField>
    <pivotField showAll="0"/>
    <pivotField showAll="0">
      <items count="7">
        <item x="3"/>
        <item x="0"/>
        <item x="1"/>
        <item m="1" x="5"/>
        <item x="2"/>
        <item m="1" x="4"/>
        <item t="default"/>
      </items>
    </pivotField>
    <pivotField showAll="0"/>
    <pivotField showAll="0"/>
    <pivotField showAll="0"/>
    <pivotField showAll="0"/>
    <pivotField showAll="0"/>
    <pivotField showAll="0"/>
    <pivotField showAll="0"/>
  </pivotFields>
  <rowFields count="2">
    <field x="9"/>
    <field x="8"/>
  </rowFields>
  <rowItems count="11">
    <i>
      <x/>
    </i>
    <i>
      <x v="1"/>
    </i>
    <i>
      <x v="2"/>
    </i>
    <i r="1">
      <x v="2"/>
    </i>
    <i r="1">
      <x v="4"/>
    </i>
    <i r="1">
      <x v="5"/>
    </i>
    <i>
      <x v="3"/>
    </i>
    <i>
      <x v="4"/>
    </i>
    <i>
      <x v="6"/>
    </i>
    <i>
      <x v="7"/>
    </i>
    <i t="grand">
      <x/>
    </i>
  </rowItems>
  <colFields count="1">
    <field x="-2"/>
  </colFields>
  <colItems count="2">
    <i>
      <x/>
    </i>
    <i i="1">
      <x v="1"/>
    </i>
  </colItems>
  <dataFields count="2">
    <dataField name="# of Products" fld="1" subtotal="count" baseField="0" baseItem="0"/>
    <dataField name="% of Products" fld="1" subtotal="count" showDataAs="percentOfTotal" baseField="0" baseItem="0" numFmtId="164"/>
  </dataFields>
  <formats count="8">
    <format dxfId="366">
      <pivotArea field="9" type="button" dataOnly="0" labelOnly="1" outline="0" axis="axisRow" fieldPosition="0"/>
    </format>
    <format dxfId="365">
      <pivotArea outline="0" fieldPosition="0">
        <references count="1">
          <reference field="4294967294" count="1">
            <x v="1"/>
          </reference>
        </references>
      </pivotArea>
    </format>
    <format dxfId="364">
      <pivotArea type="all" dataOnly="0" outline="0" fieldPosition="0"/>
    </format>
    <format dxfId="363">
      <pivotArea outline="0" collapsedLevelsAreSubtotals="1" fieldPosition="0"/>
    </format>
    <format dxfId="362">
      <pivotArea field="9" type="button" dataOnly="0" labelOnly="1" outline="0" axis="axisRow" fieldPosition="0"/>
    </format>
    <format dxfId="361">
      <pivotArea dataOnly="0" labelOnly="1" fieldPosition="0">
        <references count="1">
          <reference field="9" count="0"/>
        </references>
      </pivotArea>
    </format>
    <format dxfId="360">
      <pivotArea dataOnly="0" labelOnly="1" grandRow="1" outline="0" fieldPosition="0"/>
    </format>
    <format dxfId="359">
      <pivotArea dataOnly="0" labelOnly="1" outline="0" fieldPosition="0">
        <references count="1">
          <reference field="4294967294" count="2">
            <x v="0"/>
            <x v="1"/>
          </reference>
        </references>
      </pivotArea>
    </format>
  </formats>
  <pivotTableStyleInfo name="CJP Pivot"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IndicationArea" cacheId="39" applyNumberFormats="0" applyBorderFormats="0" applyFontFormats="0" applyPatternFormats="0" applyAlignmentFormats="0" applyWidthHeightFormats="1" dataCaption="Values" updatedVersion="6" minRefreshableVersion="3" itemPrintTitles="1" createdVersion="4" indent="0" outline="1" outlineData="1" multipleFieldFilters="0" chartFormat="1" rowHeaderCaption="Indication Area">
  <location ref="J7:L20" firstHeaderRow="0" firstDataRow="1" firstDataCol="1"/>
  <pivotFields count="20">
    <pivotField showAll="0"/>
    <pivotField dataField="1" showAll="0"/>
    <pivotField showAll="0">
      <items count="29">
        <item x="6"/>
        <item m="1" x="27"/>
        <item x="2"/>
        <item x="5"/>
        <item m="1" x="16"/>
        <item m="1" x="25"/>
        <item x="3"/>
        <item m="1" x="26"/>
        <item m="1" x="8"/>
        <item m="1" x="11"/>
        <item m="1" x="9"/>
        <item m="1" x="14"/>
        <item m="1" x="22"/>
        <item m="1" x="15"/>
        <item x="4"/>
        <item m="1" x="17"/>
        <item m="1" x="21"/>
        <item m="1" x="12"/>
        <item m="1" x="23"/>
        <item x="7"/>
        <item m="1" x="24"/>
        <item m="1" x="20"/>
        <item m="1" x="19"/>
        <item m="1" x="18"/>
        <item m="1" x="10"/>
        <item m="1" x="13"/>
        <item x="1"/>
        <item x="0"/>
        <item t="default"/>
      </items>
    </pivotField>
    <pivotField showAll="0">
      <items count="6">
        <item x="2"/>
        <item x="1"/>
        <item x="0"/>
        <item x="4"/>
        <item x="3"/>
        <item t="default"/>
      </items>
    </pivotField>
    <pivotField showAll="0"/>
    <pivotField showAll="0"/>
    <pivotField axis="axisRow" showAll="0" sortType="descending">
      <items count="50">
        <item m="1" x="38"/>
        <item m="1" x="29"/>
        <item x="9"/>
        <item m="1" x="41"/>
        <item m="1" x="40"/>
        <item m="1" x="25"/>
        <item x="8"/>
        <item x="1"/>
        <item m="1" x="23"/>
        <item m="1" x="19"/>
        <item x="4"/>
        <item m="1" x="46"/>
        <item m="1" x="35"/>
        <item m="1" x="36"/>
        <item x="2"/>
        <item m="1" x="27"/>
        <item m="1" x="47"/>
        <item m="1" x="16"/>
        <item x="12"/>
        <item x="11"/>
        <item x="5"/>
        <item m="1" x="20"/>
        <item m="1" x="24"/>
        <item x="6"/>
        <item m="1" x="14"/>
        <item m="1" x="32"/>
        <item m="1" x="48"/>
        <item m="1" x="31"/>
        <item m="1" x="22"/>
        <item m="1" x="43"/>
        <item m="1" x="26"/>
        <item m="1" x="17"/>
        <item x="10"/>
        <item x="0"/>
        <item m="1" x="44"/>
        <item x="7"/>
        <item m="1" x="39"/>
        <item m="1" x="28"/>
        <item m="1" x="33"/>
        <item m="1" x="37"/>
        <item m="1" x="18"/>
        <item x="3"/>
        <item m="1" x="34"/>
        <item m="1" x="15"/>
        <item m="1" x="21"/>
        <item m="1" x="42"/>
        <item m="1" x="45"/>
        <item m="1" x="30"/>
        <item m="1" x="13"/>
        <item t="default"/>
      </items>
      <autoSortScope>
        <pivotArea dataOnly="0" outline="0" fieldPosition="0">
          <references count="1">
            <reference field="4294967294" count="1" selected="0">
              <x v="0"/>
            </reference>
          </references>
        </pivotArea>
      </autoSortScope>
    </pivotField>
    <pivotField axis="axisRow" showAll="0" sortType="descending">
      <items count="22">
        <item sd="0" x="1"/>
        <item x="3"/>
        <item sd="0" x="5"/>
        <item sd="0" x="2"/>
        <item sd="0" m="1" x="16"/>
        <item sd="0" x="9"/>
        <item sd="0" x="4"/>
        <item sd="0" x="7"/>
        <item sd="0" m="1" x="14"/>
        <item sd="0" m="1" x="12"/>
        <item sd="0" x="8"/>
        <item sd="0" x="0"/>
        <item sd="0" m="1" x="13"/>
        <item sd="0" m="1" x="15"/>
        <item sd="0" m="1" x="20"/>
        <item sd="0" m="1" x="18"/>
        <item sd="0" x="6"/>
        <item sd="0" m="1" x="17"/>
        <item sd="0" m="1" x="19"/>
        <item sd="0" m="1" x="11"/>
        <item m="1" x="10"/>
        <item t="default" sd="0"/>
      </items>
      <autoSortScope>
        <pivotArea dataOnly="0" outline="0" fieldPosition="0">
          <references count="1">
            <reference field="4294967294" count="1" selected="0">
              <x v="0"/>
            </reference>
          </references>
        </pivotArea>
      </autoSortScope>
    </pivotField>
    <pivotField showAll="0"/>
    <pivotField showAll="0">
      <items count="10">
        <item x="5"/>
        <item x="1"/>
        <item x="0"/>
        <item x="4"/>
        <item x="3"/>
        <item m="1" x="8"/>
        <item x="6"/>
        <item x="2"/>
        <item m="1" x="7"/>
        <item t="default"/>
      </items>
    </pivotField>
    <pivotField showAll="0">
      <items count="96">
        <item m="1" x="82"/>
        <item m="1" x="89"/>
        <item m="1" x="33"/>
        <item m="1" x="28"/>
        <item x="2"/>
        <item m="1" x="81"/>
        <item x="4"/>
        <item m="1" x="64"/>
        <item m="1" x="68"/>
        <item m="1" x="70"/>
        <item m="1" x="26"/>
        <item m="1" x="17"/>
        <item m="1" x="47"/>
        <item x="9"/>
        <item m="1" x="85"/>
        <item m="1" x="34"/>
        <item m="1" x="87"/>
        <item m="1" x="83"/>
        <item m="1" x="12"/>
        <item m="1" x="48"/>
        <item m="1" x="63"/>
        <item m="1" x="14"/>
        <item m="1" x="73"/>
        <item m="1" x="53"/>
        <item m="1" x="54"/>
        <item m="1" x="39"/>
        <item m="1" x="84"/>
        <item m="1" x="71"/>
        <item m="1" x="29"/>
        <item m="1" x="51"/>
        <item m="1" x="76"/>
        <item m="1" x="41"/>
        <item m="1" x="23"/>
        <item m="1" x="37"/>
        <item m="1" x="67"/>
        <item m="1" x="18"/>
        <item m="1" x="40"/>
        <item m="1" x="30"/>
        <item m="1" x="65"/>
        <item m="1" x="52"/>
        <item m="1" x="36"/>
        <item m="1" x="42"/>
        <item m="1" x="61"/>
        <item m="1" x="46"/>
        <item m="1" x="92"/>
        <item m="1" x="38"/>
        <item x="7"/>
        <item m="1" x="43"/>
        <item m="1" x="69"/>
        <item m="1" x="62"/>
        <item m="1" x="13"/>
        <item m="1" x="15"/>
        <item x="5"/>
        <item x="11"/>
        <item m="1" x="74"/>
        <item x="3"/>
        <item x="8"/>
        <item m="1" x="57"/>
        <item m="1" x="77"/>
        <item m="1" x="22"/>
        <item m="1" x="58"/>
        <item m="1" x="49"/>
        <item m="1" x="24"/>
        <item m="1" x="90"/>
        <item m="1" x="80"/>
        <item m="1" x="27"/>
        <item m="1" x="16"/>
        <item m="1" x="88"/>
        <item m="1" x="32"/>
        <item x="0"/>
        <item m="1" x="20"/>
        <item m="1" x="50"/>
        <item m="1" x="78"/>
        <item x="10"/>
        <item m="1" x="60"/>
        <item m="1" x="25"/>
        <item m="1" x="55"/>
        <item m="1" x="59"/>
        <item m="1" x="94"/>
        <item m="1" x="66"/>
        <item m="1" x="19"/>
        <item m="1" x="72"/>
        <item m="1" x="35"/>
        <item m="1" x="91"/>
        <item m="1" x="31"/>
        <item m="1" x="45"/>
        <item m="1" x="75"/>
        <item m="1" x="86"/>
        <item x="1"/>
        <item m="1" x="44"/>
        <item m="1" x="79"/>
        <item m="1" x="56"/>
        <item m="1" x="21"/>
        <item m="1" x="93"/>
        <item x="6"/>
        <item t="default"/>
      </items>
    </pivotField>
    <pivotField showAll="0"/>
    <pivotField showAll="0">
      <items count="7">
        <item x="3"/>
        <item x="0"/>
        <item x="1"/>
        <item m="1" x="5"/>
        <item x="2"/>
        <item m="1" x="4"/>
        <item t="default"/>
      </items>
    </pivotField>
    <pivotField showAll="0"/>
    <pivotField showAll="0"/>
    <pivotField showAll="0"/>
    <pivotField showAll="0"/>
    <pivotField showAll="0"/>
    <pivotField showAll="0"/>
    <pivotField showAll="0"/>
  </pivotFields>
  <rowFields count="2">
    <field x="7"/>
    <field x="6"/>
  </rowFields>
  <rowItems count="13">
    <i>
      <x v="1"/>
    </i>
    <i r="1">
      <x v="41"/>
    </i>
    <i r="1">
      <x v="6"/>
    </i>
    <i>
      <x v="11"/>
    </i>
    <i>
      <x v="2"/>
    </i>
    <i>
      <x v="7"/>
    </i>
    <i>
      <x v="3"/>
    </i>
    <i>
      <x v="6"/>
    </i>
    <i>
      <x v="10"/>
    </i>
    <i>
      <x v="16"/>
    </i>
    <i>
      <x/>
    </i>
    <i>
      <x v="5"/>
    </i>
    <i t="grand">
      <x/>
    </i>
  </rowItems>
  <colFields count="1">
    <field x="-2"/>
  </colFields>
  <colItems count="2">
    <i>
      <x/>
    </i>
    <i i="1">
      <x v="1"/>
    </i>
  </colItems>
  <dataFields count="2">
    <dataField name="# of Products" fld="1" subtotal="count" baseField="0" baseItem="0"/>
    <dataField name="% of Products" fld="1" subtotal="count" showDataAs="percentOfTotal" baseField="0" baseItem="0" numFmtId="164"/>
  </dataFields>
  <formats count="8">
    <format dxfId="374">
      <pivotArea field="7" type="button" dataOnly="0" labelOnly="1" outline="0" axis="axisRow" fieldPosition="0"/>
    </format>
    <format dxfId="373">
      <pivotArea outline="0" fieldPosition="0">
        <references count="1">
          <reference field="4294967294" count="1">
            <x v="1"/>
          </reference>
        </references>
      </pivotArea>
    </format>
    <format dxfId="372">
      <pivotArea type="all" dataOnly="0" outline="0" fieldPosition="0"/>
    </format>
    <format dxfId="371">
      <pivotArea outline="0" collapsedLevelsAreSubtotals="1" fieldPosition="0"/>
    </format>
    <format dxfId="370">
      <pivotArea field="7" type="button" dataOnly="0" labelOnly="1" outline="0" axis="axisRow" fieldPosition="0"/>
    </format>
    <format dxfId="369">
      <pivotArea dataOnly="0" labelOnly="1" fieldPosition="0">
        <references count="1">
          <reference field="7" count="0"/>
        </references>
      </pivotArea>
    </format>
    <format dxfId="368">
      <pivotArea dataOnly="0" labelOnly="1" grandRow="1" outline="0" fieldPosition="0"/>
    </format>
    <format dxfId="367">
      <pivotArea dataOnly="0" labelOnly="1" outline="0" fieldPosition="0">
        <references count="1">
          <reference field="4294967294" count="2">
            <x v="0"/>
            <x v="1"/>
          </reference>
        </references>
      </pivotArea>
    </format>
  </formats>
  <pivotTableStyleInfo name="CJP Pivot"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name="Region" cacheId="39" applyNumberFormats="0" applyBorderFormats="0" applyFontFormats="0" applyPatternFormats="0" applyAlignmentFormats="0" applyWidthHeightFormats="1" dataCaption="Values" updatedVersion="6" minRefreshableVersion="3" itemPrintTitles="1" createdVersion="4" indent="0" compact="0" outline="1" outlineData="1" compactData="0" multipleFieldFilters="0" rowHeaderCaption="Region/Country">
  <location ref="C7:F21" firstHeaderRow="0" firstDataRow="1" firstDataCol="2"/>
  <pivotFields count="20">
    <pivotField compact="0" showAll="0"/>
    <pivotField dataField="1" compact="0" showAll="0"/>
    <pivotField axis="axisRow" compact="0" showAll="0" sortType="descending">
      <items count="29">
        <item x="6"/>
        <item m="1" x="27"/>
        <item x="2"/>
        <item x="5"/>
        <item m="1" x="16"/>
        <item m="1" x="25"/>
        <item x="3"/>
        <item m="1" x="26"/>
        <item m="1" x="8"/>
        <item m="1" x="11"/>
        <item m="1" x="9"/>
        <item m="1" x="14"/>
        <item m="1" x="22"/>
        <item m="1" x="15"/>
        <item x="4"/>
        <item m="1" x="17"/>
        <item m="1" x="21"/>
        <item m="1" x="12"/>
        <item m="1" x="23"/>
        <item x="7"/>
        <item m="1" x="24"/>
        <item m="1" x="20"/>
        <item m="1" x="19"/>
        <item m="1" x="18"/>
        <item m="1" x="10"/>
        <item m="1" x="13"/>
        <item x="1"/>
        <item x="0"/>
        <item t="default"/>
      </items>
      <autoSortScope>
        <pivotArea dataOnly="0" outline="0" fieldPosition="0">
          <references count="1">
            <reference field="4294967294" count="1" selected="0">
              <x v="0"/>
            </reference>
          </references>
        </pivotArea>
      </autoSortScope>
    </pivotField>
    <pivotField axis="axisRow" compact="0" showAll="0" sortType="descending">
      <items count="6">
        <item x="2"/>
        <item x="1"/>
        <item x="0"/>
        <item x="4"/>
        <item x="3"/>
        <item t="default"/>
      </items>
      <autoSortScope>
        <pivotArea dataOnly="0" outline="0" fieldPosition="0">
          <references count="1">
            <reference field="4294967294" count="1" selected="0">
              <x v="0"/>
            </reference>
          </references>
        </pivotArea>
      </autoSortScope>
    </pivotField>
    <pivotField compact="0" showAll="0"/>
    <pivotField compact="0" showAll="0"/>
    <pivotField compact="0" showAll="0"/>
    <pivotField compact="0" showAll="0">
      <items count="22">
        <item x="1"/>
        <item x="3"/>
        <item x="5"/>
        <item x="2"/>
        <item m="1" x="16"/>
        <item x="9"/>
        <item x="4"/>
        <item x="7"/>
        <item m="1" x="14"/>
        <item m="1" x="12"/>
        <item x="8"/>
        <item x="0"/>
        <item m="1" x="13"/>
        <item m="1" x="15"/>
        <item m="1" x="20"/>
        <item m="1" x="18"/>
        <item x="6"/>
        <item m="1" x="17"/>
        <item m="1" x="11"/>
        <item m="1" x="19"/>
        <item m="1" x="10"/>
        <item t="default"/>
      </items>
    </pivotField>
    <pivotField compact="0" showAll="0"/>
    <pivotField compact="0" showAll="0">
      <items count="10">
        <item x="5"/>
        <item x="1"/>
        <item x="0"/>
        <item x="4"/>
        <item x="3"/>
        <item m="1" x="8"/>
        <item x="6"/>
        <item x="2"/>
        <item m="1" x="7"/>
        <item t="default"/>
      </items>
    </pivotField>
    <pivotField compact="0" showAll="0">
      <items count="96">
        <item m="1" x="82"/>
        <item m="1" x="89"/>
        <item m="1" x="33"/>
        <item m="1" x="28"/>
        <item x="2"/>
        <item m="1" x="81"/>
        <item x="4"/>
        <item m="1" x="64"/>
        <item m="1" x="68"/>
        <item m="1" x="70"/>
        <item m="1" x="26"/>
        <item m="1" x="17"/>
        <item m="1" x="47"/>
        <item x="9"/>
        <item m="1" x="85"/>
        <item m="1" x="34"/>
        <item m="1" x="87"/>
        <item m="1" x="83"/>
        <item m="1" x="12"/>
        <item m="1" x="48"/>
        <item m="1" x="63"/>
        <item m="1" x="14"/>
        <item m="1" x="73"/>
        <item m="1" x="53"/>
        <item m="1" x="54"/>
        <item m="1" x="39"/>
        <item m="1" x="84"/>
        <item m="1" x="71"/>
        <item m="1" x="29"/>
        <item m="1" x="51"/>
        <item m="1" x="76"/>
        <item m="1" x="41"/>
        <item m="1" x="23"/>
        <item m="1" x="37"/>
        <item m="1" x="67"/>
        <item m="1" x="18"/>
        <item m="1" x="40"/>
        <item m="1" x="30"/>
        <item m="1" x="65"/>
        <item m="1" x="52"/>
        <item m="1" x="36"/>
        <item m="1" x="42"/>
        <item m="1" x="61"/>
        <item m="1" x="46"/>
        <item m="1" x="92"/>
        <item m="1" x="38"/>
        <item x="7"/>
        <item m="1" x="43"/>
        <item m="1" x="69"/>
        <item m="1" x="62"/>
        <item m="1" x="13"/>
        <item m="1" x="15"/>
        <item x="5"/>
        <item x="11"/>
        <item m="1" x="74"/>
        <item x="3"/>
        <item x="8"/>
        <item m="1" x="57"/>
        <item m="1" x="77"/>
        <item m="1" x="22"/>
        <item m="1" x="58"/>
        <item m="1" x="49"/>
        <item m="1" x="24"/>
        <item m="1" x="90"/>
        <item m="1" x="80"/>
        <item m="1" x="27"/>
        <item m="1" x="16"/>
        <item m="1" x="88"/>
        <item m="1" x="32"/>
        <item x="0"/>
        <item m="1" x="20"/>
        <item m="1" x="50"/>
        <item m="1" x="78"/>
        <item x="10"/>
        <item m="1" x="60"/>
        <item m="1" x="25"/>
        <item m="1" x="55"/>
        <item m="1" x="59"/>
        <item m="1" x="94"/>
        <item m="1" x="66"/>
        <item m="1" x="19"/>
        <item m="1" x="72"/>
        <item m="1" x="35"/>
        <item m="1" x="91"/>
        <item m="1" x="31"/>
        <item m="1" x="45"/>
        <item m="1" x="75"/>
        <item m="1" x="86"/>
        <item x="1"/>
        <item m="1" x="44"/>
        <item m="1" x="79"/>
        <item m="1" x="56"/>
        <item m="1" x="21"/>
        <item m="1" x="93"/>
        <item x="6"/>
        <item t="default"/>
      </items>
    </pivotField>
    <pivotField compact="0" showAll="0"/>
    <pivotField compact="0" showAll="0">
      <items count="7">
        <item x="3"/>
        <item x="0"/>
        <item x="1"/>
        <item m="1" x="5"/>
        <item x="2"/>
        <item m="1" x="4"/>
        <item t="default"/>
      </items>
    </pivotField>
    <pivotField compact="0" showAll="0"/>
    <pivotField compact="0" showAll="0"/>
    <pivotField compact="0" showAll="0"/>
    <pivotField compact="0" showAll="0"/>
    <pivotField compact="0" showAll="0"/>
    <pivotField compact="0" showAll="0"/>
    <pivotField compact="0" showAll="0"/>
  </pivotFields>
  <rowFields count="2">
    <field x="3"/>
    <field x="2"/>
  </rowFields>
  <rowItems count="14">
    <i>
      <x v="2"/>
    </i>
    <i r="1">
      <x v="27"/>
    </i>
    <i>
      <x/>
    </i>
    <i r="1">
      <x v="14"/>
    </i>
    <i r="1">
      <x v="19"/>
    </i>
    <i r="1">
      <x v="6"/>
    </i>
    <i>
      <x v="1"/>
    </i>
    <i r="1">
      <x v="2"/>
    </i>
    <i r="1">
      <x v="26"/>
    </i>
    <i>
      <x v="4"/>
    </i>
    <i r="1">
      <x v="3"/>
    </i>
    <i>
      <x v="3"/>
    </i>
    <i r="1">
      <x/>
    </i>
    <i t="grand">
      <x/>
    </i>
  </rowItems>
  <colFields count="1">
    <field x="-2"/>
  </colFields>
  <colItems count="2">
    <i>
      <x/>
    </i>
    <i i="1">
      <x v="1"/>
    </i>
  </colItems>
  <dataFields count="2">
    <dataField name="# of Products" fld="1" subtotal="count" baseField="0" baseItem="0"/>
    <dataField name="% of Products" fld="1" subtotal="count" showDataAs="percentOfTotal" baseField="3" baseItem="0" numFmtId="164"/>
  </dataFields>
  <formats count="14">
    <format dxfId="388">
      <pivotArea field="3" type="button" dataOnly="0" labelOnly="1" outline="0" axis="axisRow" fieldPosition="0"/>
    </format>
    <format dxfId="387">
      <pivotArea outline="0" fieldPosition="0">
        <references count="1">
          <reference field="4294967294" count="1">
            <x v="1"/>
          </reference>
        </references>
      </pivotArea>
    </format>
    <format dxfId="386">
      <pivotArea type="all" dataOnly="0" outline="0" fieldPosition="0"/>
    </format>
    <format dxfId="385">
      <pivotArea outline="0" collapsedLevelsAreSubtotals="1" fieldPosition="0"/>
    </format>
    <format dxfId="384">
      <pivotArea field="3" type="button" dataOnly="0" labelOnly="1" outline="0" axis="axisRow" fieldPosition="0"/>
    </format>
    <format dxfId="383">
      <pivotArea field="2" type="button" dataOnly="0" labelOnly="1" outline="0" axis="axisRow" fieldPosition="1"/>
    </format>
    <format dxfId="382">
      <pivotArea dataOnly="0" labelOnly="1" outline="0" fieldPosition="0">
        <references count="1">
          <reference field="3" count="0"/>
        </references>
      </pivotArea>
    </format>
    <format dxfId="381">
      <pivotArea dataOnly="0" labelOnly="1" grandRow="1" outline="0" fieldPosition="0"/>
    </format>
    <format dxfId="380">
      <pivotArea dataOnly="0" labelOnly="1" outline="0" fieldPosition="0">
        <references count="2">
          <reference field="2" count="2">
            <x v="4"/>
            <x v="27"/>
          </reference>
          <reference field="3" count="1" selected="0">
            <x v="2"/>
          </reference>
        </references>
      </pivotArea>
    </format>
    <format dxfId="379">
      <pivotArea dataOnly="0" labelOnly="1" outline="0" fieldPosition="0">
        <references count="2">
          <reference field="2" count="8">
            <x v="6"/>
            <x v="11"/>
            <x v="12"/>
            <x v="14"/>
            <x v="15"/>
            <x v="19"/>
            <x v="20"/>
            <x v="25"/>
          </reference>
          <reference field="3" count="1" selected="0">
            <x v="0"/>
          </reference>
        </references>
      </pivotArea>
    </format>
    <format dxfId="378">
      <pivotArea dataOnly="0" labelOnly="1" outline="0" fieldPosition="0">
        <references count="2">
          <reference field="2" count="14">
            <x v="1"/>
            <x v="2"/>
            <x v="7"/>
            <x v="8"/>
            <x v="9"/>
            <x v="10"/>
            <x v="13"/>
            <x v="16"/>
            <x v="18"/>
            <x v="21"/>
            <x v="22"/>
            <x v="23"/>
            <x v="24"/>
            <x v="26"/>
          </reference>
          <reference field="3" count="1" selected="0">
            <x v="1"/>
          </reference>
        </references>
      </pivotArea>
    </format>
    <format dxfId="377">
      <pivotArea dataOnly="0" labelOnly="1" outline="0" fieldPosition="0">
        <references count="2">
          <reference field="2" count="2">
            <x v="0"/>
            <x v="17"/>
          </reference>
          <reference field="3" count="1" selected="0">
            <x v="3"/>
          </reference>
        </references>
      </pivotArea>
    </format>
    <format dxfId="376">
      <pivotArea dataOnly="0" labelOnly="1" outline="0" fieldPosition="0">
        <references count="2">
          <reference field="2" count="2">
            <x v="3"/>
            <x v="5"/>
          </reference>
          <reference field="3" count="1" selected="0">
            <x v="4"/>
          </reference>
        </references>
      </pivotArea>
    </format>
    <format dxfId="375">
      <pivotArea dataOnly="0" labelOnly="1" outline="0" fieldPosition="0">
        <references count="1">
          <reference field="4294967294" count="2">
            <x v="0"/>
            <x v="1"/>
          </reference>
        </references>
      </pivotArea>
    </format>
  </formats>
  <pivotTableStyleInfo name="CJP Pivot"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name="Allo/Auto" cacheId="39" applyNumberFormats="0" applyBorderFormats="0" applyFontFormats="0" applyPatternFormats="0" applyAlignmentFormats="0" applyWidthHeightFormats="1" dataCaption="Values" updatedVersion="6" minRefreshableVersion="3" itemPrintTitles="1" createdVersion="6" indent="0" outline="1" outlineData="1" multipleFieldFilters="0" rowHeaderCaption="Allo/Auto">
  <location ref="Y7:Z12" firstHeaderRow="1" firstDataRow="1" firstDataCol="1"/>
  <pivotFields count="20">
    <pivotField subtotalTop="0" showAll="0"/>
    <pivotField dataField="1" subtotalTop="0" showAll="0"/>
    <pivotField subtotalTop="0" showAll="0"/>
    <pivotField subtotalTop="0" showAll="0"/>
    <pivotField showAll="0"/>
    <pivotField showAll="0"/>
    <pivotField subtotalTop="0" showAll="0"/>
    <pivotField subtotalTop="0" showAll="0"/>
    <pivotField subtotalTop="0" showAll="0"/>
    <pivotField subtotalTop="0" showAll="0"/>
    <pivotField subtotalTop="0" showAll="0"/>
    <pivotField subtotalTop="0" showAll="0"/>
    <pivotField axis="axisRow" subtotalTop="0" showAll="0" sortType="descending">
      <items count="7">
        <item x="3"/>
        <item x="0"/>
        <item x="1"/>
        <item m="1" x="5"/>
        <item x="2"/>
        <item m="1" x="4"/>
        <item t="default"/>
      </items>
      <autoSortScope>
        <pivotArea dataOnly="0" outline="0" fieldPosition="0">
          <references count="1">
            <reference field="4294967294" count="1" selected="0">
              <x v="0"/>
            </reference>
          </references>
        </pivotArea>
      </autoSortScope>
    </pivotField>
    <pivotField subtotalTop="0" showAll="0"/>
    <pivotField subtotalTop="0" showAll="0"/>
    <pivotField subtotalTop="0" showAll="0"/>
    <pivotField subtotalTop="0" showAll="0"/>
    <pivotField subtotalTop="0" showAll="0"/>
    <pivotField subtotalTop="0" showAll="0"/>
    <pivotField subtotalTop="0" showAll="0"/>
  </pivotFields>
  <rowFields count="1">
    <field x="12"/>
  </rowFields>
  <rowItems count="5">
    <i>
      <x v="2"/>
    </i>
    <i>
      <x v="1"/>
    </i>
    <i>
      <x/>
    </i>
    <i>
      <x v="4"/>
    </i>
    <i t="grand">
      <x/>
    </i>
  </rowItems>
  <colItems count="1">
    <i/>
  </colItems>
  <dataFields count="1">
    <dataField name="# of Products" fld="1" subtotal="count" baseField="0" baseItem="0"/>
  </dataFields>
  <formats count="1">
    <format dxfId="389">
      <pivotArea field="12" type="button" dataOnly="0" labelOnly="1" outline="0" axis="axisRow" fieldPosition="0"/>
    </format>
  </formats>
  <pivotTableStyleInfo name="CJP Pivot"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name="Companies" cacheId="39" applyNumberFormats="0" applyBorderFormats="0" applyFontFormats="0" applyPatternFormats="0" applyAlignmentFormats="0" applyWidthHeightFormats="1" dataCaption="Values" updatedVersion="6" minRefreshableVersion="3" itemPrintTitles="1" createdVersion="4" indent="0" outline="1" outlineData="1" multipleFieldFilters="0" rowHeaderCaption="Companies">
  <location ref="H7:H25" firstHeaderRow="1" firstDataRow="1" firstDataCol="1"/>
  <pivotFields count="20">
    <pivotField axis="axisRow" showAll="0">
      <items count="260">
        <item m="1" x="256"/>
        <item m="1" x="82"/>
        <item m="1" x="251"/>
        <item m="1" x="219"/>
        <item m="1" x="86"/>
        <item m="1" x="252"/>
        <item m="1" x="44"/>
        <item m="1" x="159"/>
        <item m="1" x="185"/>
        <item m="1" x="104"/>
        <item m="1" x="177"/>
        <item m="1" x="136"/>
        <item m="1" x="202"/>
        <item m="1" x="119"/>
        <item m="1" x="244"/>
        <item m="1" x="20"/>
        <item m="1" x="27"/>
        <item m="1" x="233"/>
        <item m="1" x="58"/>
        <item m="1" x="42"/>
        <item m="1" x="64"/>
        <item m="1" x="69"/>
        <item m="1" x="53"/>
        <item m="1" x="111"/>
        <item m="1" x="211"/>
        <item m="1" x="218"/>
        <item m="1" x="205"/>
        <item m="1" x="61"/>
        <item m="1" x="112"/>
        <item m="1" x="33"/>
        <item m="1" x="24"/>
        <item m="1" x="123"/>
        <item m="1" x="134"/>
        <item m="1" x="70"/>
        <item m="1" x="224"/>
        <item m="1" x="200"/>
        <item m="1" x="36"/>
        <item m="1" x="138"/>
        <item m="1" x="234"/>
        <item m="1" x="67"/>
        <item m="1" x="163"/>
        <item m="1" x="212"/>
        <item m="1" x="257"/>
        <item m="1" x="174"/>
        <item m="1" x="197"/>
        <item m="1" x="19"/>
        <item m="1" x="250"/>
        <item m="1" x="65"/>
        <item m="1" x="43"/>
        <item m="1" x="18"/>
        <item m="1" x="113"/>
        <item m="1" x="91"/>
        <item m="1" x="71"/>
        <item m="1" x="175"/>
        <item m="1" x="28"/>
        <item m="1" x="225"/>
        <item m="1" x="85"/>
        <item m="1" x="231"/>
        <item m="1" x="94"/>
        <item m="1" x="38"/>
        <item m="1" x="169"/>
        <item m="1" x="40"/>
        <item m="1" x="78"/>
        <item m="1" x="155"/>
        <item m="1" x="30"/>
        <item m="1" x="242"/>
        <item m="1" x="228"/>
        <item m="1" x="76"/>
        <item m="1" x="79"/>
        <item m="1" x="201"/>
        <item m="1" x="147"/>
        <item m="1" x="110"/>
        <item m="1" x="170"/>
        <item m="1" x="199"/>
        <item m="1" x="148"/>
        <item m="1" x="120"/>
        <item m="1" x="137"/>
        <item m="1" x="89"/>
        <item m="1" x="171"/>
        <item m="1" x="184"/>
        <item m="1" x="193"/>
        <item m="1" x="168"/>
        <item m="1" x="160"/>
        <item m="1" x="37"/>
        <item m="1" x="140"/>
        <item m="1" x="178"/>
        <item m="1" x="131"/>
        <item m="1" x="48"/>
        <item m="1" x="121"/>
        <item m="1" x="108"/>
        <item m="1" x="245"/>
        <item m="1" x="188"/>
        <item m="1" x="227"/>
        <item m="1" x="60"/>
        <item m="1" x="63"/>
        <item m="1" x="125"/>
        <item m="1" x="238"/>
        <item m="1" x="226"/>
        <item m="1" x="179"/>
        <item m="1" x="239"/>
        <item m="1" x="157"/>
        <item m="1" x="81"/>
        <item m="1" x="106"/>
        <item m="1" x="102"/>
        <item m="1" x="45"/>
        <item m="1" x="139"/>
        <item m="1" x="206"/>
        <item m="1" x="96"/>
        <item m="1" x="246"/>
        <item m="1" x="41"/>
        <item m="1" x="93"/>
        <item m="1" x="220"/>
        <item m="1" x="107"/>
        <item m="1" x="166"/>
        <item m="1" x="164"/>
        <item m="1" x="68"/>
        <item m="1" x="88"/>
        <item m="1" x="194"/>
        <item m="1" x="235"/>
        <item m="1" x="232"/>
        <item m="1" x="132"/>
        <item m="1" x="87"/>
        <item m="1" x="100"/>
        <item m="1" x="23"/>
        <item m="1" x="92"/>
        <item m="1" x="56"/>
        <item m="1" x="126"/>
        <item m="1" x="109"/>
        <item m="1" x="143"/>
        <item m="1" x="135"/>
        <item m="1" x="29"/>
        <item m="1" x="161"/>
        <item m="1" x="31"/>
        <item m="1" x="176"/>
        <item m="1" x="124"/>
        <item m="1" x="209"/>
        <item m="1" x="118"/>
        <item m="1" x="191"/>
        <item m="1" x="57"/>
        <item m="1" x="162"/>
        <item m="1" x="21"/>
        <item m="1" x="182"/>
        <item m="1" x="167"/>
        <item m="1" x="128"/>
        <item m="1" x="115"/>
        <item m="1" x="156"/>
        <item m="1" x="189"/>
        <item m="1" x="117"/>
        <item m="1" x="129"/>
        <item m="1" x="207"/>
        <item m="1" x="52"/>
        <item m="1" x="144"/>
        <item m="1" x="203"/>
        <item m="1" x="46"/>
        <item m="1" x="17"/>
        <item m="1" x="195"/>
        <item m="1" x="249"/>
        <item m="1" x="173"/>
        <item m="1" x="217"/>
        <item m="1" x="237"/>
        <item m="1" x="243"/>
        <item m="1" x="59"/>
        <item m="1" x="116"/>
        <item m="1" x="196"/>
        <item m="1" x="230"/>
        <item m="1" x="133"/>
        <item m="1" x="83"/>
        <item m="1" x="158"/>
        <item m="1" x="55"/>
        <item m="1" x="141"/>
        <item m="1" x="101"/>
        <item m="1" x="190"/>
        <item m="1" x="39"/>
        <item m="1" x="216"/>
        <item m="1" x="247"/>
        <item m="1" x="223"/>
        <item m="1" x="84"/>
        <item m="1" x="99"/>
        <item m="1" x="25"/>
        <item m="1" x="73"/>
        <item m="1" x="153"/>
        <item m="1" x="114"/>
        <item m="1" x="105"/>
        <item m="1" x="49"/>
        <item m="1" x="154"/>
        <item m="1" x="72"/>
        <item m="1" x="172"/>
        <item m="1" x="32"/>
        <item m="1" x="34"/>
        <item m="1" x="98"/>
        <item m="1" x="254"/>
        <item m="1" x="103"/>
        <item m="1" x="208"/>
        <item m="1" x="204"/>
        <item m="1" x="221"/>
        <item m="1" x="187"/>
        <item m="1" x="90"/>
        <item m="1" x="183"/>
        <item m="1" x="62"/>
        <item m="1" x="127"/>
        <item m="1" x="77"/>
        <item m="1" x="165"/>
        <item m="1" x="47"/>
        <item m="1" x="214"/>
        <item m="1" x="181"/>
        <item m="1" x="80"/>
        <item m="1" x="149"/>
        <item m="1" x="258"/>
        <item m="1" x="186"/>
        <item m="1" x="66"/>
        <item m="1" x="35"/>
        <item m="1" x="213"/>
        <item m="1" x="192"/>
        <item m="1" x="253"/>
        <item m="1" x="215"/>
        <item m="1" x="95"/>
        <item m="1" x="142"/>
        <item m="1" x="240"/>
        <item m="1" x="241"/>
        <item m="1" x="130"/>
        <item m="1" x="236"/>
        <item m="1" x="222"/>
        <item m="1" x="145"/>
        <item m="1" x="75"/>
        <item m="1" x="180"/>
        <item m="1" x="22"/>
        <item m="1" x="146"/>
        <item m="1" x="50"/>
        <item m="1" x="248"/>
        <item m="1" x="151"/>
        <item m="1" x="198"/>
        <item m="1" x="210"/>
        <item m="1" x="51"/>
        <item m="1" x="97"/>
        <item m="1" x="122"/>
        <item m="1" x="150"/>
        <item m="1" x="229"/>
        <item m="1" x="74"/>
        <item m="1" x="255"/>
        <item m="1" x="26"/>
        <item m="1" x="54"/>
        <item m="1" x="152"/>
        <item x="0"/>
        <item x="1"/>
        <item x="2"/>
        <item x="3"/>
        <item x="4"/>
        <item x="5"/>
        <item x="6"/>
        <item x="7"/>
        <item x="8"/>
        <item x="9"/>
        <item x="10"/>
        <item x="11"/>
        <item x="12"/>
        <item x="13"/>
        <item x="14"/>
        <item x="15"/>
        <item x="16"/>
        <item t="default"/>
      </items>
    </pivotField>
    <pivotField showAll="0"/>
    <pivotField showAll="0">
      <items count="29">
        <item x="6"/>
        <item m="1" x="27"/>
        <item x="2"/>
        <item x="5"/>
        <item m="1" x="16"/>
        <item m="1" x="25"/>
        <item x="3"/>
        <item m="1" x="26"/>
        <item m="1" x="8"/>
        <item m="1" x="11"/>
        <item m="1" x="9"/>
        <item m="1" x="14"/>
        <item m="1" x="22"/>
        <item m="1" x="15"/>
        <item x="4"/>
        <item m="1" x="17"/>
        <item m="1" x="21"/>
        <item m="1" x="12"/>
        <item m="1" x="23"/>
        <item x="7"/>
        <item m="1" x="24"/>
        <item m="1" x="20"/>
        <item m="1" x="19"/>
        <item m="1" x="18"/>
        <item m="1" x="10"/>
        <item m="1" x="13"/>
        <item x="1"/>
        <item x="0"/>
        <item t="default"/>
      </items>
    </pivotField>
    <pivotField showAll="0">
      <items count="6">
        <item x="2"/>
        <item x="1"/>
        <item x="0"/>
        <item x="4"/>
        <item x="3"/>
        <item t="default"/>
      </items>
    </pivotField>
    <pivotField showAll="0"/>
    <pivotField showAll="0"/>
    <pivotField showAll="0"/>
    <pivotField showAll="0">
      <items count="22">
        <item x="1"/>
        <item x="3"/>
        <item x="5"/>
        <item x="2"/>
        <item m="1" x="16"/>
        <item x="9"/>
        <item x="4"/>
        <item x="7"/>
        <item m="1" x="14"/>
        <item m="1" x="12"/>
        <item x="8"/>
        <item x="0"/>
        <item m="1" x="13"/>
        <item m="1" x="15"/>
        <item m="1" x="20"/>
        <item m="1" x="18"/>
        <item x="6"/>
        <item m="1" x="17"/>
        <item m="1" x="11"/>
        <item m="1" x="19"/>
        <item m="1" x="10"/>
        <item t="default"/>
      </items>
    </pivotField>
    <pivotField showAll="0"/>
    <pivotField showAll="0">
      <items count="10">
        <item x="5"/>
        <item x="1"/>
        <item x="0"/>
        <item x="4"/>
        <item x="3"/>
        <item m="1" x="8"/>
        <item x="6"/>
        <item x="2"/>
        <item m="1" x="7"/>
        <item t="default"/>
      </items>
    </pivotField>
    <pivotField showAll="0">
      <items count="96">
        <item m="1" x="82"/>
        <item m="1" x="89"/>
        <item m="1" x="33"/>
        <item m="1" x="28"/>
        <item x="2"/>
        <item m="1" x="81"/>
        <item x="4"/>
        <item m="1" x="64"/>
        <item m="1" x="68"/>
        <item m="1" x="70"/>
        <item m="1" x="26"/>
        <item m="1" x="17"/>
        <item m="1" x="47"/>
        <item x="9"/>
        <item m="1" x="85"/>
        <item m="1" x="34"/>
        <item m="1" x="87"/>
        <item m="1" x="83"/>
        <item m="1" x="12"/>
        <item m="1" x="48"/>
        <item m="1" x="63"/>
        <item m="1" x="14"/>
        <item m="1" x="73"/>
        <item m="1" x="53"/>
        <item m="1" x="54"/>
        <item m="1" x="39"/>
        <item m="1" x="84"/>
        <item m="1" x="71"/>
        <item m="1" x="29"/>
        <item m="1" x="51"/>
        <item m="1" x="76"/>
        <item m="1" x="41"/>
        <item m="1" x="23"/>
        <item m="1" x="37"/>
        <item m="1" x="67"/>
        <item m="1" x="18"/>
        <item m="1" x="40"/>
        <item m="1" x="30"/>
        <item m="1" x="65"/>
        <item m="1" x="52"/>
        <item m="1" x="36"/>
        <item m="1" x="42"/>
        <item m="1" x="61"/>
        <item m="1" x="46"/>
        <item m="1" x="92"/>
        <item m="1" x="38"/>
        <item x="7"/>
        <item m="1" x="43"/>
        <item m="1" x="69"/>
        <item m="1" x="62"/>
        <item m="1" x="13"/>
        <item m="1" x="15"/>
        <item x="5"/>
        <item x="11"/>
        <item m="1" x="74"/>
        <item x="3"/>
        <item x="8"/>
        <item m="1" x="57"/>
        <item m="1" x="77"/>
        <item m="1" x="22"/>
        <item m="1" x="58"/>
        <item m="1" x="49"/>
        <item m="1" x="24"/>
        <item m="1" x="90"/>
        <item m="1" x="80"/>
        <item m="1" x="27"/>
        <item m="1" x="16"/>
        <item m="1" x="88"/>
        <item m="1" x="32"/>
        <item x="0"/>
        <item m="1" x="20"/>
        <item m="1" x="50"/>
        <item m="1" x="78"/>
        <item x="10"/>
        <item m="1" x="60"/>
        <item m="1" x="25"/>
        <item m="1" x="55"/>
        <item m="1" x="59"/>
        <item m="1" x="94"/>
        <item m="1" x="66"/>
        <item m="1" x="19"/>
        <item m="1" x="72"/>
        <item m="1" x="35"/>
        <item m="1" x="91"/>
        <item m="1" x="31"/>
        <item m="1" x="45"/>
        <item m="1" x="75"/>
        <item m="1" x="86"/>
        <item x="1"/>
        <item m="1" x="44"/>
        <item m="1" x="79"/>
        <item m="1" x="56"/>
        <item m="1" x="21"/>
        <item m="1" x="93"/>
        <item x="6"/>
        <item t="default"/>
      </items>
    </pivotField>
    <pivotField showAll="0"/>
    <pivotField showAll="0">
      <items count="7">
        <item x="3"/>
        <item x="0"/>
        <item x="1"/>
        <item m="1" x="5"/>
        <item x="2"/>
        <item m="1" x="4"/>
        <item t="default"/>
      </items>
    </pivotField>
    <pivotField showAll="0"/>
    <pivotField showAll="0"/>
    <pivotField showAll="0"/>
    <pivotField showAll="0"/>
    <pivotField showAll="0"/>
    <pivotField showAll="0"/>
    <pivotField showAll="0"/>
  </pivotFields>
  <rowFields count="1">
    <field x="0"/>
  </rowFields>
  <rowItems count="18">
    <i>
      <x v="242"/>
    </i>
    <i>
      <x v="243"/>
    </i>
    <i>
      <x v="244"/>
    </i>
    <i>
      <x v="245"/>
    </i>
    <i>
      <x v="246"/>
    </i>
    <i>
      <x v="247"/>
    </i>
    <i>
      <x v="248"/>
    </i>
    <i>
      <x v="249"/>
    </i>
    <i>
      <x v="250"/>
    </i>
    <i>
      <x v="251"/>
    </i>
    <i>
      <x v="252"/>
    </i>
    <i>
      <x v="253"/>
    </i>
    <i>
      <x v="254"/>
    </i>
    <i>
      <x v="255"/>
    </i>
    <i>
      <x v="256"/>
    </i>
    <i>
      <x v="257"/>
    </i>
    <i>
      <x v="258"/>
    </i>
    <i t="grand">
      <x/>
    </i>
  </rowItems>
  <colItems count="1">
    <i/>
  </colItems>
  <formats count="12">
    <format dxfId="401">
      <pivotArea field="0" type="button" dataOnly="0" labelOnly="1" outline="0" axis="axisRow" fieldPosition="0"/>
    </format>
    <format dxfId="400">
      <pivotArea dataOnly="0" labelOnly="1" grandRow="1" outline="0" fieldPosition="0"/>
    </format>
    <format dxfId="399">
      <pivotArea dataOnly="0" labelOnly="1" grandRow="1" outline="0" fieldPosition="0"/>
    </format>
    <format dxfId="398">
      <pivotArea dataOnly="0" labelOnly="1" grandRow="1" outline="0" fieldPosition="0"/>
    </format>
    <format dxfId="397">
      <pivotArea type="all" dataOnly="0" outline="0" fieldPosition="0"/>
    </format>
    <format dxfId="396">
      <pivotArea field="0" type="button" dataOnly="0" labelOnly="1" outline="0" axis="axisRow" fieldPosition="0"/>
    </format>
    <format dxfId="395">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394">
      <pivotArea dataOnly="0" labelOnly="1" fieldPosition="0">
        <references count="1">
          <reference field="0"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393">
      <pivotArea dataOnly="0" labelOnly="1" fieldPosition="0">
        <references count="1">
          <reference field="0" count="50">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reference>
        </references>
      </pivotArea>
    </format>
    <format dxfId="392">
      <pivotArea dataOnly="0" labelOnly="1" fieldPosition="0">
        <references count="1">
          <reference field="0" count="50">
            <x v="150"/>
            <x v="151"/>
            <x v="152"/>
            <x v="153"/>
            <x v="154"/>
            <x v="155"/>
            <x v="156"/>
            <x v="157"/>
            <x v="158"/>
            <x v="159"/>
            <x v="160"/>
            <x v="161"/>
            <x v="162"/>
            <x v="163"/>
            <x v="164"/>
            <x v="165"/>
            <x v="166"/>
            <x v="167"/>
            <x v="168"/>
            <x v="169"/>
            <x v="170"/>
            <x v="171"/>
            <x v="172"/>
            <x v="173"/>
            <x v="174"/>
            <x v="175"/>
            <x v="176"/>
            <x v="177"/>
            <x v="178"/>
            <x v="179"/>
            <x v="180"/>
            <x v="181"/>
            <x v="182"/>
            <x v="183"/>
            <x v="184"/>
            <x v="185"/>
            <x v="186"/>
            <x v="187"/>
            <x v="188"/>
            <x v="189"/>
            <x v="190"/>
            <x v="191"/>
            <x v="192"/>
            <x v="193"/>
            <x v="194"/>
            <x v="195"/>
            <x v="196"/>
            <x v="197"/>
            <x v="198"/>
            <x v="199"/>
          </reference>
        </references>
      </pivotArea>
    </format>
    <format dxfId="391">
      <pivotArea dataOnly="0" labelOnly="1" fieldPosition="0">
        <references count="1">
          <reference field="0" count="41">
            <x v="200"/>
            <x v="201"/>
            <x v="202"/>
            <x v="203"/>
            <x v="204"/>
            <x v="205"/>
            <x v="206"/>
            <x v="207"/>
            <x v="208"/>
            <x v="209"/>
            <x v="210"/>
            <x v="211"/>
            <x v="212"/>
            <x v="213"/>
            <x v="214"/>
            <x v="215"/>
            <x v="216"/>
            <x v="217"/>
            <x v="218"/>
            <x v="219"/>
            <x v="220"/>
            <x v="221"/>
            <x v="222"/>
            <x v="223"/>
            <x v="224"/>
            <x v="225"/>
            <x v="226"/>
            <x v="227"/>
            <x v="228"/>
            <x v="229"/>
            <x v="230"/>
            <x v="231"/>
            <x v="232"/>
            <x v="233"/>
            <x v="234"/>
            <x v="235"/>
            <x v="236"/>
            <x v="237"/>
            <x v="238"/>
            <x v="239"/>
            <x v="240"/>
          </reference>
        </references>
      </pivotArea>
    </format>
    <format dxfId="390">
      <pivotArea dataOnly="0" labelOnly="1" grandRow="1" outline="0" fieldPosition="0"/>
    </format>
  </formats>
  <pivotTableStyleInfo name="CJP Pivot"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name="CellTypeBG" cacheId="39" applyNumberFormats="0" applyBorderFormats="0" applyFontFormats="0" applyPatternFormats="0" applyAlignmentFormats="0" applyWidthHeightFormats="1" dataCaption="Values" updatedVersion="6" minRefreshableVersion="3" useAutoFormatting="1" itemPrintTitles="1" createdVersion="4" indent="0" outline="1" outlineData="1">
  <location ref="A7:B18" firstHeaderRow="1" firstDataRow="1" firstDataCol="1" rowPageCount="5" colPageCount="1"/>
  <pivotFields count="20">
    <pivotField showAll="0"/>
    <pivotField dataField="1" showAll="0"/>
    <pivotField axis="axisPage" showAll="0">
      <items count="29">
        <item x="6"/>
        <item m="1" x="27"/>
        <item x="2"/>
        <item x="5"/>
        <item m="1" x="16"/>
        <item m="1" x="25"/>
        <item x="3"/>
        <item m="1" x="26"/>
        <item m="1" x="8"/>
        <item m="1" x="11"/>
        <item m="1" x="9"/>
        <item m="1" x="14"/>
        <item m="1" x="22"/>
        <item m="1" x="15"/>
        <item x="4"/>
        <item m="1" x="17"/>
        <item m="1" x="21"/>
        <item m="1" x="12"/>
        <item m="1" x="23"/>
        <item x="7"/>
        <item m="1" x="24"/>
        <item m="1" x="20"/>
        <item m="1" x="19"/>
        <item m="1" x="18"/>
        <item m="1" x="10"/>
        <item m="1" x="13"/>
        <item x="1"/>
        <item x="0"/>
        <item t="default"/>
      </items>
    </pivotField>
    <pivotField axis="axisPage" showAll="0">
      <items count="6">
        <item x="2"/>
        <item x="1"/>
        <item x="0"/>
        <item x="4"/>
        <item x="3"/>
        <item t="default"/>
      </items>
    </pivotField>
    <pivotField showAll="0"/>
    <pivotField showAll="0"/>
    <pivotField showAll="0"/>
    <pivotField axis="axisPage" multipleItemSelectionAllowed="1" showAll="0">
      <items count="22">
        <item x="1"/>
        <item x="3"/>
        <item x="5"/>
        <item x="2"/>
        <item m="1" x="16"/>
        <item x="9"/>
        <item x="4"/>
        <item x="7"/>
        <item m="1" x="14"/>
        <item m="1" x="12"/>
        <item x="8"/>
        <item x="0"/>
        <item m="1" x="13"/>
        <item m="1" x="15"/>
        <item m="1" x="20"/>
        <item m="1" x="18"/>
        <item x="6"/>
        <item m="1" x="17"/>
        <item m="1" x="19"/>
        <item m="1" x="11"/>
        <item m="1" x="10"/>
        <item t="default"/>
      </items>
    </pivotField>
    <pivotField showAll="0"/>
    <pivotField axis="axisPage" multipleItemSelectionAllowed="1" showAll="0">
      <items count="10">
        <item x="5"/>
        <item x="1"/>
        <item x="0"/>
        <item x="4"/>
        <item x="3"/>
        <item m="1" x="8"/>
        <item x="6"/>
        <item x="2"/>
        <item m="1" x="7"/>
        <item t="default"/>
      </items>
    </pivotField>
    <pivotField axis="axisRow" showAll="0" measureFilter="1" sortType="descending">
      <items count="96">
        <item h="1" x="6"/>
        <item m="1" x="93"/>
        <item m="1" x="21"/>
        <item m="1" x="56"/>
        <item m="1" x="79"/>
        <item m="1" x="44"/>
        <item x="1"/>
        <item m="1" x="86"/>
        <item m="1" x="75"/>
        <item m="1" x="45"/>
        <item m="1" x="31"/>
        <item m="1" x="91"/>
        <item m="1" x="35"/>
        <item m="1" x="72"/>
        <item m="1" x="19"/>
        <item m="1" x="66"/>
        <item m="1" x="94"/>
        <item m="1" x="59"/>
        <item m="1" x="55"/>
        <item m="1" x="25"/>
        <item m="1" x="60"/>
        <item x="10"/>
        <item m="1" x="78"/>
        <item m="1" x="50"/>
        <item m="1" x="20"/>
        <item x="0"/>
        <item m="1" x="32"/>
        <item m="1" x="88"/>
        <item m="1" x="16"/>
        <item m="1" x="27"/>
        <item m="1" x="80"/>
        <item m="1" x="90"/>
        <item m="1" x="24"/>
        <item m="1" x="49"/>
        <item m="1" x="58"/>
        <item m="1" x="22"/>
        <item m="1" x="77"/>
        <item m="1" x="57"/>
        <item x="8"/>
        <item x="3"/>
        <item m="1" x="74"/>
        <item x="5"/>
        <item m="1" x="15"/>
        <item m="1" x="13"/>
        <item m="1" x="62"/>
        <item m="1" x="69"/>
        <item m="1" x="43"/>
        <item x="7"/>
        <item m="1" x="38"/>
        <item m="1" x="92"/>
        <item m="1" x="46"/>
        <item m="1" x="61"/>
        <item m="1" x="42"/>
        <item m="1" x="36"/>
        <item m="1" x="52"/>
        <item m="1" x="65"/>
        <item m="1" x="30"/>
        <item m="1" x="40"/>
        <item m="1" x="18"/>
        <item m="1" x="67"/>
        <item m="1" x="37"/>
        <item m="1" x="23"/>
        <item m="1" x="41"/>
        <item m="1" x="76"/>
        <item m="1" x="51"/>
        <item m="1" x="29"/>
        <item m="1" x="71"/>
        <item m="1" x="84"/>
        <item m="1" x="39"/>
        <item m="1" x="54"/>
        <item m="1" x="53"/>
        <item m="1" x="73"/>
        <item m="1" x="14"/>
        <item m="1" x="63"/>
        <item m="1" x="48"/>
        <item m="1" x="12"/>
        <item m="1" x="83"/>
        <item m="1" x="87"/>
        <item m="1" x="34"/>
        <item m="1" x="85"/>
        <item x="9"/>
        <item m="1" x="47"/>
        <item m="1" x="17"/>
        <item m="1" x="26"/>
        <item m="1" x="70"/>
        <item m="1" x="68"/>
        <item m="1" x="64"/>
        <item x="4"/>
        <item m="1" x="81"/>
        <item x="2"/>
        <item m="1" x="28"/>
        <item m="1" x="33"/>
        <item m="1" x="89"/>
        <item m="1" x="82"/>
        <item h="1" x="11"/>
        <item t="default"/>
      </items>
      <autoSortScope>
        <pivotArea dataOnly="0" outline="0" fieldPosition="0">
          <references count="1">
            <reference field="4294967294" count="1" selected="0">
              <x v="0"/>
            </reference>
          </references>
        </pivotArea>
      </autoSortScope>
    </pivotField>
    <pivotField showAll="0"/>
    <pivotField axis="axisPage" showAll="0">
      <items count="7">
        <item x="0"/>
        <item x="1"/>
        <item m="1" x="5"/>
        <item x="3"/>
        <item x="2"/>
        <item m="1" x="4"/>
        <item t="default"/>
      </items>
    </pivotField>
    <pivotField showAll="0"/>
    <pivotField showAll="0"/>
    <pivotField showAll="0"/>
    <pivotField showAll="0"/>
    <pivotField showAll="0"/>
    <pivotField showAll="0"/>
    <pivotField showAll="0"/>
  </pivotFields>
  <rowFields count="1">
    <field x="10"/>
  </rowFields>
  <rowItems count="11">
    <i>
      <x v="41"/>
    </i>
    <i>
      <x v="39"/>
    </i>
    <i>
      <x v="89"/>
    </i>
    <i>
      <x v="6"/>
    </i>
    <i>
      <x v="80"/>
    </i>
    <i>
      <x v="47"/>
    </i>
    <i>
      <x v="87"/>
    </i>
    <i>
      <x v="38"/>
    </i>
    <i>
      <x v="25"/>
    </i>
    <i>
      <x v="21"/>
    </i>
    <i t="grand">
      <x/>
    </i>
  </rowItems>
  <colItems count="1">
    <i/>
  </colItems>
  <pageFields count="5">
    <pageField fld="7" hier="-1"/>
    <pageField fld="3" hier="-1"/>
    <pageField fld="2" hier="-1"/>
    <pageField fld="12" hier="-1"/>
    <pageField fld="9" hier="-1"/>
  </pageFields>
  <dataFields count="1">
    <dataField name="Count of Product Name" fld="1" subtotal="count" baseField="0" baseItem="0"/>
  </dataFields>
  <pivotTableStyleInfo name="CJP Pivot" showRowHeaders="1" showColHeaders="1" showRowStripes="0" showColStripes="0" showLastColumn="1"/>
  <filters count="1">
    <filter fld="10" type="count" evalOrder="-1" id="2" iMeasureFld="0">
      <autoFilter ref="A1">
        <filterColumn colId="0">
          <top10 val="10" filterVal="10"/>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Country" sourceName="Country">
  <pivotTables>
    <pivotTable tabId="4" name="CellTypeBG"/>
    <pivotTable tabId="7" name="CellSource"/>
    <pivotTable tabId="7" name="DevPhase"/>
    <pivotTable tabId="7" name="IndicationArea"/>
    <pivotTable tabId="7" name="Companies"/>
  </pivotTables>
  <data>
    <tabular pivotCacheId="8">
      <items count="28">
        <i x="6" s="1"/>
        <i x="2" s="1"/>
        <i x="5" s="1"/>
        <i x="3" s="1"/>
        <i x="4" s="1"/>
        <i x="7" s="1"/>
        <i x="1" s="1"/>
        <i x="0" s="1"/>
        <i x="27" s="1" nd="1"/>
        <i x="16" s="1" nd="1"/>
        <i x="25" s="1" nd="1"/>
        <i x="26" s="1" nd="1"/>
        <i x="8" s="1" nd="1"/>
        <i x="11" s="1" nd="1"/>
        <i x="9" s="1" nd="1"/>
        <i x="14" s="1" nd="1"/>
        <i x="22" s="1" nd="1"/>
        <i x="15" s="1" nd="1"/>
        <i x="17" s="1" nd="1"/>
        <i x="21" s="1" nd="1"/>
        <i x="12" s="1" nd="1"/>
        <i x="23" s="1" nd="1"/>
        <i x="24" s="1" nd="1"/>
        <i x="20" s="1" nd="1"/>
        <i x="19" s="1" nd="1"/>
        <i x="18" s="1" nd="1"/>
        <i x="10" s="1" nd="1"/>
        <i x="13"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Region" sourceName="Region">
  <pivotTables>
    <pivotTable tabId="4" name="CellTypeBG"/>
    <pivotTable tabId="7" name="CellSource"/>
    <pivotTable tabId="7" name="DevPhase"/>
    <pivotTable tabId="7" name="IndicationArea"/>
    <pivotTable tabId="7" name="Companies"/>
  </pivotTables>
  <data>
    <tabular pivotCacheId="8">
      <items count="5">
        <i x="2" s="1"/>
        <i x="1" s="1"/>
        <i x="0" s="1"/>
        <i x="4" s="1"/>
        <i x="3"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Indication_Area" sourceName="Indication Area">
  <pivotTables>
    <pivotTable tabId="7" name="Region"/>
    <pivotTable tabId="4" name="CellTypeBG"/>
    <pivotTable tabId="7" name="CellSource"/>
    <pivotTable tabId="7" name="DevPhase"/>
    <pivotTable tabId="7" name="Companies"/>
  </pivotTables>
  <data>
    <tabular pivotCacheId="8" customListSort="0">
      <items count="21">
        <i x="1" s="1"/>
        <i x="3" s="1"/>
        <i x="5" s="1"/>
        <i x="2" s="1"/>
        <i x="9" s="1"/>
        <i x="4" s="1"/>
        <i x="7" s="1"/>
        <i x="8" s="1"/>
        <i x="0" s="1"/>
        <i x="6" s="1"/>
        <i x="16" s="1" nd="1"/>
        <i x="14" s="1" nd="1"/>
        <i x="12" s="1" nd="1"/>
        <i x="13" s="1" nd="1"/>
        <i x="15" s="1" nd="1"/>
        <i x="20" s="1" nd="1"/>
        <i x="18" s="1" nd="1"/>
        <i x="17" s="1" nd="1"/>
        <i x="19" s="1" nd="1"/>
        <i x="11" s="1" nd="1"/>
        <i x="10" s="1" nd="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Dev_Phase_Bucket1" sourceName="Dev Phase Bucket">
  <pivotTables>
    <pivotTable tabId="7" name="Region"/>
    <pivotTable tabId="4" name="CellTypeBG"/>
    <pivotTable tabId="7" name="CellSource"/>
    <pivotTable tabId="7" name="IndicationArea"/>
    <pivotTable tabId="7" name="Companies"/>
  </pivotTables>
  <data>
    <tabular pivotCacheId="8">
      <items count="9">
        <i x="5" s="1"/>
        <i x="1" s="1"/>
        <i x="0" s="1"/>
        <i x="4" s="1"/>
        <i x="3" s="1"/>
        <i x="6" s="1"/>
        <i x="2" s="1"/>
        <i x="8" s="1" nd="1"/>
        <i x="7" s="1" nd="1"/>
      </items>
    </tabular>
  </data>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mc:Ignorable="x" name="Slicer_Allo_Auto" sourceName="Allo/Auto">
  <pivotTables>
    <pivotTable tabId="7" name="Region"/>
    <pivotTable tabId="4" name="CellTypeBG"/>
    <pivotTable tabId="7" name="CellSource"/>
    <pivotTable tabId="7" name="DevPhase"/>
    <pivotTable tabId="7" name="IndicationArea"/>
    <pivotTable tabId="7" name="Companies"/>
  </pivotTables>
  <data>
    <tabular pivotCacheId="8">
      <items count="6">
        <i x="3" s="1"/>
        <i x="0" s="1"/>
        <i x="1" s="1"/>
        <i x="2" s="1"/>
        <i x="5" s="1" nd="1"/>
        <i x="4" s="1" nd="1"/>
      </items>
    </tabular>
  </data>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mc:Ignorable="x" name="Slicer_Cell_Type1" sourceName="Cell Type">
  <pivotTables>
    <pivotTable tabId="7" name="Region"/>
    <pivotTable tabId="7" name="CellSource"/>
    <pivotTable tabId="7" name="DevPhase"/>
    <pivotTable tabId="7" name="IndicationArea"/>
    <pivotTable tabId="7" name="Companies"/>
  </pivotTables>
  <data>
    <tabular pivotCacheId="8">
      <items count="95">
        <i x="2" s="1"/>
        <i x="4" s="1"/>
        <i x="9" s="1"/>
        <i x="7" s="1"/>
        <i x="5" s="1"/>
        <i x="11" s="1"/>
        <i x="3" s="1"/>
        <i x="8" s="1"/>
        <i x="0" s="1"/>
        <i x="10" s="1"/>
        <i x="1" s="1"/>
        <i x="6" s="1"/>
        <i x="82" s="1" nd="1"/>
        <i x="89" s="1" nd="1"/>
        <i x="33" s="1" nd="1"/>
        <i x="28" s="1" nd="1"/>
        <i x="81" s="1" nd="1"/>
        <i x="64" s="1" nd="1"/>
        <i x="68" s="1" nd="1"/>
        <i x="70" s="1" nd="1"/>
        <i x="26" s="1" nd="1"/>
        <i x="17" s="1" nd="1"/>
        <i x="47" s="1" nd="1"/>
        <i x="85" s="1" nd="1"/>
        <i x="34" s="1" nd="1"/>
        <i x="87" s="1" nd="1"/>
        <i x="83" s="1" nd="1"/>
        <i x="12" s="1" nd="1"/>
        <i x="48" s="1" nd="1"/>
        <i x="63" s="1" nd="1"/>
        <i x="14" s="1" nd="1"/>
        <i x="73" s="1" nd="1"/>
        <i x="53" s="1" nd="1"/>
        <i x="54" s="1" nd="1"/>
        <i x="39" s="1" nd="1"/>
        <i x="84" s="1" nd="1"/>
        <i x="71" s="1" nd="1"/>
        <i x="29" s="1" nd="1"/>
        <i x="51" s="1" nd="1"/>
        <i x="76" s="1" nd="1"/>
        <i x="41" s="1" nd="1"/>
        <i x="23" s="1" nd="1"/>
        <i x="37" s="1" nd="1"/>
        <i x="67" s="1" nd="1"/>
        <i x="18" s="1" nd="1"/>
        <i x="40" s="1" nd="1"/>
        <i x="30" s="1" nd="1"/>
        <i x="65" s="1" nd="1"/>
        <i x="52" s="1" nd="1"/>
        <i x="36" s="1" nd="1"/>
        <i x="42" s="1" nd="1"/>
        <i x="61" s="1" nd="1"/>
        <i x="46" s="1" nd="1"/>
        <i x="92" s="1" nd="1"/>
        <i x="38" s="1" nd="1"/>
        <i x="43" s="1" nd="1"/>
        <i x="69" s="1" nd="1"/>
        <i x="62" s="1" nd="1"/>
        <i x="13" s="1" nd="1"/>
        <i x="15" s="1" nd="1"/>
        <i x="74" s="1" nd="1"/>
        <i x="57" s="1" nd="1"/>
        <i x="77" s="1" nd="1"/>
        <i x="22" s="1" nd="1"/>
        <i x="58" s="1" nd="1"/>
        <i x="49" s="1" nd="1"/>
        <i x="24" s="1" nd="1"/>
        <i x="90" s="1" nd="1"/>
        <i x="80" s="1" nd="1"/>
        <i x="27" s="1" nd="1"/>
        <i x="16" s="1" nd="1"/>
        <i x="88" s="1" nd="1"/>
        <i x="32" s="1" nd="1"/>
        <i x="20" s="1" nd="1"/>
        <i x="50" s="1" nd="1"/>
        <i x="78" s="1" nd="1"/>
        <i x="60" s="1" nd="1"/>
        <i x="25" s="1" nd="1"/>
        <i x="55" s="1" nd="1"/>
        <i x="59" s="1" nd="1"/>
        <i x="94" s="1" nd="1"/>
        <i x="66" s="1" nd="1"/>
        <i x="19" s="1" nd="1"/>
        <i x="72" s="1" nd="1"/>
        <i x="35" s="1" nd="1"/>
        <i x="91" s="1" nd="1"/>
        <i x="31" s="1" nd="1"/>
        <i x="45" s="1" nd="1"/>
        <i x="75" s="1" nd="1"/>
        <i x="86" s="1" nd="1"/>
        <i x="44" s="1" nd="1"/>
        <i x="79" s="1" nd="1"/>
        <i x="56" s="1" nd="1"/>
        <i x="21" s="1" nd="1"/>
        <i x="93"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Country 1" cache="Slicer_Country" caption="Country" columnCount="4" rowHeight="188383"/>
  <slicer name="Region" cache="Slicer_Region" caption="Region" rowHeight="188383"/>
  <slicer name="Indication Area" cache="Slicer_Indication_Area" caption="Indication Area" columnCount="3" rowHeight="188383"/>
  <slicer name="Dev Phase Bucket 1" cache="Slicer_Dev_Phase_Bucket1" caption="Development Phase" rowHeight="188383"/>
  <slicer name="Allo/Auto" cache="Slicer_Allo_Auto" caption="Allo/Auto" rowHeight="188383"/>
  <slicer name="Cell Type 1" cache="Slicer_Cell_Type1" caption="Cell Type" columnCount="4" rowHeight="188383"/>
</slicers>
</file>

<file path=xl/tables/table1.xml><?xml version="1.0" encoding="utf-8"?>
<table xmlns="http://schemas.openxmlformats.org/spreadsheetml/2006/main" id="1" name="CellTherapyData" displayName="CellTherapyData" ref="A1:T22" totalsRowCount="1" headerRowDxfId="349">
  <autoFilter ref="A1:T21"/>
  <sortState ref="A2:T21">
    <sortCondition ref="A1:A21"/>
  </sortState>
  <tableColumns count="20">
    <tableColumn id="1" name="Company"/>
    <tableColumn id="3" name="Product Name" totalsRowFunction="count"/>
    <tableColumn id="2" name="Country" totalsRowFunction="count"/>
    <tableColumn id="22" name="Region" dataDxfId="340">
      <calculatedColumnFormula>VLOOKUP(CellTherapyData[[#This Row],[Country]],RegionTable[],2,FALSE)</calculatedColumnFormula>
    </tableColumn>
    <tableColumn id="4" name="Indication (as reported)" totalsRowFunction="count"/>
    <tableColumn id="20" name="Indication Lvl 1" dataDxfId="339"/>
    <tableColumn id="21" name="Indication Lvl 2" dataDxfId="338">
      <calculatedColumnFormula>IF(CellTherapyData[[#This Row],[Product Name]]&lt;&gt;"",VLOOKUP(CellTherapyData[[#This Row],[Indication Lvl 1]],EvalTable[],2,FALSE),"")</calculatedColumnFormula>
    </tableColumn>
    <tableColumn id="6" name="Indication Area" totalsRowFunction="count" dataDxfId="337">
      <calculatedColumnFormula>IF(CellTherapyData[[#This Row],[Product Name]]&lt;&gt;"",IF(CellTherapyData[[#This Row],[Indication Lvl 1]]&lt;&gt;"",VLOOKUP(CellTherapyData[[#This Row],[Indication Lvl 1]],EvalTable[],3,FALSE),"Unknown"),"")</calculatedColumnFormula>
    </tableColumn>
    <tableColumn id="5" name="Development Phase" totalsRowFunction="count"/>
    <tableColumn id="12" name="Dev Phase Bucket" dataDxfId="336">
      <calculatedColumnFormula>IF(MID(CellTherapyData[[#This Row],[Development Phase]],7,3)="III","Phase III",
IF(MID(CellTherapyData[[#This Row],[Development Phase]],7,2)="II","Phase II",
IF(CellTherapyData[[#This Row],[Development Phase]]="Pre-clinical",CellTherapyData[[#This Row],[Development Phase]],
IF(MID(CellTherapyData[[#This Row],[Development Phase]],7,1)="I","Phase I",
IF(AND(CellTherapyData[[#This Row],[Development Phase]]="",CellTherapyData[[#This Row],[Product Name]]&lt;&gt;""),"Unknown",IF(CellTherapyData[[#This Row],[Development Phase]]="","",
CellTherapyData[[#This Row],[Development Phase]]))))))</calculatedColumnFormula>
    </tableColumn>
    <tableColumn id="7" name="Cell Type" totalsRowFunction="count"/>
    <tableColumn id="8" name="Cell Source" totalsRowFunction="count"/>
    <tableColumn id="9" name="Allo/Auto" totalsRowFunction="count"/>
    <tableColumn id="10" name="Administration Method" totalsRowFunction="count"/>
    <tableColumn id="18" name="Immunotherapy?" totalsRowFunction="count"/>
    <tableColumn id="19" name="Immunotherapy Type" totalsRowFunction="count"/>
    <tableColumn id="15" name="Domestic Partner"/>
    <tableColumn id="16" name="URL" dataDxfId="335" totalsRowDxfId="333"/>
    <tableColumn id="17" name="Comments" totalsRowFunction="count"/>
    <tableColumn id="24" name="Unq Co Count" totalsRowFunction="sum" dataDxfId="334">
      <calculatedColumnFormula>1/COUNTIF(CellTherapyData[Company],CellTherapyData[Company])</calculatedColumnFormula>
    </tableColumn>
  </tableColumns>
  <tableStyleInfo name="TableStyleLight9" showFirstColumn="0" showLastColumn="0" showRowStripes="1" showColumnStripes="0"/>
</table>
</file>

<file path=xl/tables/table2.xml><?xml version="1.0" encoding="utf-8"?>
<table xmlns="http://schemas.openxmlformats.org/spreadsheetml/2006/main" id="2" name="EvalTable" displayName="EvalTable" ref="A1:C791" totalsRowShown="0" headerRowDxfId="348" dataDxfId="347">
  <autoFilter ref="A1:C791"/>
  <tableColumns count="3">
    <tableColumn id="1" name="Evaluate Indication" dataDxfId="346"/>
    <tableColumn id="2" name="Indication Level 2" dataDxfId="345"/>
    <tableColumn id="3" name="Indication Level 1" dataDxfId="344"/>
  </tableColumns>
  <tableStyleInfo name="TableStyleLight9" showFirstColumn="0" showLastColumn="0" showRowStripes="1" showColumnStripes="0"/>
</table>
</file>

<file path=xl/tables/table3.xml><?xml version="1.0" encoding="utf-8"?>
<table xmlns="http://schemas.openxmlformats.org/spreadsheetml/2006/main" id="3" name="RegionTable" displayName="RegionTable" ref="E1:F228" totalsRowShown="0" headerRowDxfId="343">
  <autoFilter ref="E1:F228"/>
  <tableColumns count="2">
    <tableColumn id="1" name="Country" dataDxfId="342"/>
    <tableColumn id="2" name="Region" dataDxfId="341"/>
  </tableColumns>
  <tableStyleInfo name="TableStyleLight9" showFirstColumn="0" showLastColumn="0" showRowStripes="1" showColumnStripes="0"/>
</table>
</file>

<file path=xl/theme/theme1.xml><?xml version="1.0" encoding="utf-8"?>
<a:theme xmlns:a="http://schemas.openxmlformats.org/drawingml/2006/main" name="CJ PARTNERS_New">
  <a:themeElements>
    <a:clrScheme name="CJ PARTNERS 3">
      <a:dk1>
        <a:sysClr val="windowText" lastClr="000000"/>
      </a:dk1>
      <a:lt1>
        <a:sysClr val="window" lastClr="FFFFFF"/>
      </a:lt1>
      <a:dk2>
        <a:srgbClr val="004A83"/>
      </a:dk2>
      <a:lt2>
        <a:srgbClr val="A9ADB2"/>
      </a:lt2>
      <a:accent1>
        <a:srgbClr val="50779C"/>
      </a:accent1>
      <a:accent2>
        <a:srgbClr val="AC3C4F"/>
      </a:accent2>
      <a:accent3>
        <a:srgbClr val="9BBB59"/>
      </a:accent3>
      <a:accent4>
        <a:srgbClr val="8F82A4"/>
      </a:accent4>
      <a:accent5>
        <a:srgbClr val="96C1C6"/>
      </a:accent5>
      <a:accent6>
        <a:srgbClr val="E0B37A"/>
      </a:accent6>
      <a:hlink>
        <a:srgbClr val="0000FF"/>
      </a:hlink>
      <a:folHlink>
        <a:srgbClr val="800080"/>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pivotTable" Target="../pivotTables/pivotTable3.xml"/><Relationship Id="rId7" Type="http://schemas.openxmlformats.org/officeDocument/2006/relationships/printerSettings" Target="../printerSettings/printerSettings1.bin"/><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ivotTable" Target="../pivotTables/pivotTable6.xml"/><Relationship Id="rId5" Type="http://schemas.openxmlformats.org/officeDocument/2006/relationships/pivotTable" Target="../pivotTables/pivotTable5.xml"/><Relationship Id="rId4" Type="http://schemas.openxmlformats.org/officeDocument/2006/relationships/pivotTable" Target="../pivotTables/pivotTable4.xml"/><Relationship Id="rId9" Type="http://schemas.microsoft.com/office/2007/relationships/slicer" Target="../slicers/slicer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7.xml"/></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49"/>
  <sheetViews>
    <sheetView showGridLines="0" tabSelected="1" topLeftCell="B1" zoomScale="96" zoomScaleNormal="68" workbookViewId="0">
      <selection activeCell="J38" sqref="J38"/>
    </sheetView>
  </sheetViews>
  <sheetFormatPr defaultColWidth="10.85546875" defaultRowHeight="16.3" x14ac:dyDescent="0.5"/>
  <cols>
    <col min="1" max="1" width="49.140625" style="20" customWidth="1"/>
    <col min="2" max="2" width="2.7109375" style="20" customWidth="1"/>
    <col min="3" max="3" width="20.140625" style="20" customWidth="1"/>
    <col min="4" max="4" width="15.140625" style="20" bestFit="1" customWidth="1"/>
    <col min="5" max="5" width="13.2109375" style="20" bestFit="1" customWidth="1"/>
    <col min="6" max="6" width="13.7109375" style="20" bestFit="1" customWidth="1"/>
    <col min="7" max="7" width="6.640625" style="20" customWidth="1"/>
    <col min="8" max="8" width="32.85546875" style="20" customWidth="1"/>
    <col min="9" max="9" width="6.640625" style="20" customWidth="1"/>
    <col min="10" max="10" width="27.7109375" style="20" bestFit="1" customWidth="1"/>
    <col min="11" max="11" width="13.2109375" style="20" bestFit="1" customWidth="1"/>
    <col min="12" max="12" width="13.7109375" style="20" bestFit="1" customWidth="1"/>
    <col min="13" max="13" width="6.640625" style="20" customWidth="1"/>
    <col min="14" max="14" width="18.35546875" style="20" bestFit="1" customWidth="1"/>
    <col min="15" max="15" width="13.2109375" style="20" bestFit="1" customWidth="1"/>
    <col min="16" max="16" width="13.7109375" style="20" bestFit="1" customWidth="1"/>
    <col min="17" max="17" width="6.640625" style="20" customWidth="1"/>
    <col min="18" max="18" width="24.140625" style="20" bestFit="1" customWidth="1"/>
    <col min="19" max="19" width="12.140625" style="20" bestFit="1" customWidth="1"/>
    <col min="20" max="20" width="12.640625" style="20" bestFit="1" customWidth="1"/>
    <col min="21" max="21" width="6.7109375" style="20" customWidth="1"/>
    <col min="22" max="22" width="20" style="20" bestFit="1" customWidth="1"/>
    <col min="23" max="23" width="11.640625" style="20" customWidth="1"/>
    <col min="24" max="24" width="10.85546875" style="20"/>
    <col min="25" max="25" width="17.140625" style="20" bestFit="1" customWidth="1"/>
    <col min="26" max="26" width="11.7109375" style="20" bestFit="1" customWidth="1"/>
    <col min="27" max="28" width="10.85546875" style="20"/>
    <col min="29" max="29" width="10.85546875" style="20" customWidth="1"/>
    <col min="30" max="16384" width="10.85546875" style="20"/>
  </cols>
  <sheetData>
    <row r="1" spans="1:27" ht="33" x14ac:dyDescent="1">
      <c r="A1" s="43" t="s">
        <v>1254</v>
      </c>
    </row>
    <row r="2" spans="1:27" ht="115" customHeight="1" x14ac:dyDescent="0.5">
      <c r="A2" s="40" t="s">
        <v>1255</v>
      </c>
      <c r="Y2" s="42"/>
      <c r="Z2" s="42"/>
      <c r="AA2" s="42"/>
    </row>
    <row r="3" spans="1:27" ht="66" customHeight="1" x14ac:dyDescent="0.5">
      <c r="A3" s="40"/>
      <c r="Y3" s="42"/>
      <c r="Z3" s="42"/>
      <c r="AA3" s="42"/>
    </row>
    <row r="4" spans="1:27" ht="27.9" x14ac:dyDescent="0.85">
      <c r="A4" s="41"/>
    </row>
    <row r="5" spans="1:27" ht="27.9" x14ac:dyDescent="0.85">
      <c r="A5" s="41"/>
      <c r="V5" s="21" t="s">
        <v>45</v>
      </c>
      <c r="W5" s="20" t="s">
        <v>1192</v>
      </c>
      <c r="Y5"/>
      <c r="Z5"/>
    </row>
    <row r="6" spans="1:27" ht="28.3" thickBot="1" x14ac:dyDescent="0.9">
      <c r="A6" s="41"/>
      <c r="H6" s="22" t="str">
        <f>"Total Companies: "&amp;IF(MATCH("Grand Total",$H$8:H299,0),MATCH("Grand Total",$H$8:H299,0),MATCH("総計",$H$8:H299,0))-1</f>
        <v>Total Companies: 17</v>
      </c>
    </row>
    <row r="7" spans="1:27" ht="16.75" thickBot="1" x14ac:dyDescent="0.55000000000000004">
      <c r="A7" s="40" t="s">
        <v>1253</v>
      </c>
      <c r="C7" s="23" t="s">
        <v>987</v>
      </c>
      <c r="D7" s="21" t="s">
        <v>40</v>
      </c>
      <c r="E7" s="20" t="s">
        <v>1190</v>
      </c>
      <c r="F7" s="20" t="s">
        <v>1196</v>
      </c>
      <c r="H7" s="23" t="s">
        <v>1195</v>
      </c>
      <c r="J7" s="23" t="s">
        <v>44</v>
      </c>
      <c r="K7" s="20" t="s">
        <v>1190</v>
      </c>
      <c r="L7" s="20" t="s">
        <v>1196</v>
      </c>
      <c r="N7" s="23" t="s">
        <v>1193</v>
      </c>
      <c r="O7" s="20" t="s">
        <v>1190</v>
      </c>
      <c r="P7" s="20" t="s">
        <v>1196</v>
      </c>
      <c r="R7" s="24" t="s">
        <v>45</v>
      </c>
      <c r="S7" s="25" t="s">
        <v>1190</v>
      </c>
      <c r="T7" s="25" t="s">
        <v>1196</v>
      </c>
      <c r="V7" s="26" t="s">
        <v>46</v>
      </c>
      <c r="W7" s="20" t="s">
        <v>1190</v>
      </c>
      <c r="Y7" s="38" t="s">
        <v>47</v>
      </c>
      <c r="Z7" t="s">
        <v>1190</v>
      </c>
      <c r="AA7"/>
    </row>
    <row r="8" spans="1:27" ht="16.75" thickBot="1" x14ac:dyDescent="0.55000000000000004">
      <c r="A8" s="40"/>
      <c r="C8" s="20" t="s">
        <v>992</v>
      </c>
      <c r="E8" s="27">
        <v>7</v>
      </c>
      <c r="F8" s="28">
        <v>0.35</v>
      </c>
      <c r="H8" s="29" t="s">
        <v>1202</v>
      </c>
      <c r="I8" s="27"/>
      <c r="J8" s="29" t="s">
        <v>99</v>
      </c>
      <c r="K8" s="27">
        <v>5</v>
      </c>
      <c r="L8" s="28">
        <v>0.25</v>
      </c>
      <c r="N8" s="29" t="s">
        <v>959</v>
      </c>
      <c r="O8" s="27">
        <v>2</v>
      </c>
      <c r="P8" s="28">
        <v>0.1</v>
      </c>
      <c r="Q8" s="27"/>
      <c r="R8" s="30" t="str">
        <f>IF(AND(InterPivot!A8&lt;&gt;"Grand Total",InterPivot!A8&lt;&gt;""),InterPivot!A8,"")</f>
        <v>mesenchymal stem cells</v>
      </c>
      <c r="S8" s="31">
        <f>IF(AND(InterPivot!A8&lt;&gt;"Grand Total",InterPivot!A8&lt;&gt;""),InterPivot!B8,NA())</f>
        <v>4</v>
      </c>
      <c r="T8" s="32">
        <f>(S8/$S$19)</f>
        <v>0.2</v>
      </c>
      <c r="V8" s="29" t="s">
        <v>20</v>
      </c>
      <c r="W8" s="27">
        <v>4</v>
      </c>
      <c r="Y8" s="18" t="s">
        <v>91</v>
      </c>
      <c r="Z8" s="19">
        <v>11</v>
      </c>
      <c r="AA8"/>
    </row>
    <row r="9" spans="1:27" ht="16.75" thickBot="1" x14ac:dyDescent="0.55000000000000004">
      <c r="A9" s="40"/>
      <c r="D9" s="20" t="s">
        <v>51</v>
      </c>
      <c r="E9" s="27">
        <v>7</v>
      </c>
      <c r="F9" s="28">
        <v>0.35</v>
      </c>
      <c r="H9" s="29" t="s">
        <v>1203</v>
      </c>
      <c r="I9" s="27"/>
      <c r="J9" s="39" t="s">
        <v>968</v>
      </c>
      <c r="K9" s="27">
        <v>4</v>
      </c>
      <c r="L9" s="28">
        <v>0.2</v>
      </c>
      <c r="N9" s="29" t="s">
        <v>83</v>
      </c>
      <c r="O9" s="27">
        <v>4</v>
      </c>
      <c r="P9" s="28">
        <v>0.2</v>
      </c>
      <c r="Q9" s="27"/>
      <c r="R9" s="30" t="str">
        <f>IF(AND(InterPivot!A9&lt;&gt;"Grand Total",InterPivot!A9&lt;&gt;""),InterPivot!A9,"")</f>
        <v>monocytes</v>
      </c>
      <c r="S9" s="31">
        <f>IF(AND(InterPivot!A9&lt;&gt;"Grand Total",InterPivot!A9&lt;&gt;""),InterPivot!B9,NA())</f>
        <v>3</v>
      </c>
      <c r="T9" s="32">
        <f t="shared" ref="T9:T18" si="0">(S9/$S$19)</f>
        <v>0.15</v>
      </c>
      <c r="V9" s="29" t="s">
        <v>18</v>
      </c>
      <c r="W9" s="27">
        <v>4</v>
      </c>
      <c r="Y9" s="18" t="s">
        <v>92</v>
      </c>
      <c r="Z9" s="19">
        <v>4</v>
      </c>
      <c r="AA9"/>
    </row>
    <row r="10" spans="1:27" x14ac:dyDescent="0.5">
      <c r="A10" s="40"/>
      <c r="C10" s="20" t="s">
        <v>988</v>
      </c>
      <c r="E10" s="27">
        <v>6</v>
      </c>
      <c r="F10" s="28">
        <v>0.3</v>
      </c>
      <c r="H10" s="29" t="s">
        <v>1204</v>
      </c>
      <c r="I10" s="27"/>
      <c r="J10" s="39" t="s">
        <v>159</v>
      </c>
      <c r="K10" s="27">
        <v>1</v>
      </c>
      <c r="L10" s="28">
        <v>0.05</v>
      </c>
      <c r="N10" s="29" t="s">
        <v>89</v>
      </c>
      <c r="O10" s="27">
        <v>3</v>
      </c>
      <c r="P10" s="28">
        <v>0.15</v>
      </c>
      <c r="Q10" s="27"/>
      <c r="R10" s="30" t="str">
        <f>IF(AND(InterPivot!A10&lt;&gt;"Grand Total",InterPivot!A10&lt;&gt;""),InterPivot!A10,"")</f>
        <v>beta cells and other endocrine cells</v>
      </c>
      <c r="S10" s="31">
        <f>IF(AND(InterPivot!A10&lt;&gt;"Grand Total",InterPivot!A10&lt;&gt;""),InterPivot!B10,NA())</f>
        <v>2</v>
      </c>
      <c r="T10" s="32">
        <f t="shared" si="0"/>
        <v>0.1</v>
      </c>
      <c r="V10" s="29" t="s">
        <v>952</v>
      </c>
      <c r="W10" s="27">
        <v>2</v>
      </c>
      <c r="Y10" s="18" t="s">
        <v>1188</v>
      </c>
      <c r="Z10" s="19">
        <v>3</v>
      </c>
      <c r="AA10"/>
    </row>
    <row r="11" spans="1:27" x14ac:dyDescent="0.5">
      <c r="A11" s="40"/>
      <c r="D11" s="20" t="s">
        <v>65</v>
      </c>
      <c r="E11" s="27">
        <v>4</v>
      </c>
      <c r="F11" s="28">
        <v>0.2</v>
      </c>
      <c r="H11" s="29" t="s">
        <v>1205</v>
      </c>
      <c r="I11" s="27"/>
      <c r="J11" s="29" t="s">
        <v>109</v>
      </c>
      <c r="K11" s="27">
        <v>3</v>
      </c>
      <c r="L11" s="28">
        <v>0.15</v>
      </c>
      <c r="N11" s="39" t="s">
        <v>89</v>
      </c>
      <c r="O11" s="27">
        <v>1</v>
      </c>
      <c r="P11" s="28">
        <v>0.05</v>
      </c>
      <c r="Q11" s="27"/>
      <c r="R11" s="30" t="str">
        <f>IF(AND(InterPivot!A11&lt;&gt;"Grand Total",InterPivot!A11&lt;&gt;""),InterPivot!A11,"")</f>
        <v>T cells</v>
      </c>
      <c r="S11" s="31">
        <f>IF(AND(InterPivot!A11&lt;&gt;"Grand Total",InterPivot!A11&lt;&gt;""),InterPivot!B11,NA())</f>
        <v>2</v>
      </c>
      <c r="T11" s="32">
        <f t="shared" si="0"/>
        <v>0.1</v>
      </c>
      <c r="V11" s="29" t="s">
        <v>29</v>
      </c>
      <c r="W11" s="27">
        <v>1</v>
      </c>
      <c r="Y11" s="18" t="s">
        <v>954</v>
      </c>
      <c r="Z11" s="19">
        <v>2</v>
      </c>
      <c r="AA11"/>
    </row>
    <row r="12" spans="1:27" ht="16.75" thickBot="1" x14ac:dyDescent="0.55000000000000004">
      <c r="A12" s="40"/>
      <c r="D12" s="20" t="s">
        <v>56</v>
      </c>
      <c r="E12" s="27">
        <v>1</v>
      </c>
      <c r="F12" s="28">
        <v>0.05</v>
      </c>
      <c r="H12" s="29" t="s">
        <v>1206</v>
      </c>
      <c r="I12" s="27"/>
      <c r="J12" s="29" t="s">
        <v>100</v>
      </c>
      <c r="K12" s="27">
        <v>3</v>
      </c>
      <c r="L12" s="28">
        <v>0.15</v>
      </c>
      <c r="N12" s="39" t="s">
        <v>86</v>
      </c>
      <c r="O12" s="27">
        <v>1</v>
      </c>
      <c r="P12" s="28">
        <v>0.05</v>
      </c>
      <c r="Q12" s="27"/>
      <c r="R12" s="30" t="str">
        <f>IF(AND(InterPivot!A12&lt;&gt;"Grand Total",InterPivot!A12&lt;&gt;""),InterPivot!A12,"")</f>
        <v>chondrocytes</v>
      </c>
      <c r="S12" s="31">
        <f>IF(AND(InterPivot!A12&lt;&gt;"Grand Total",InterPivot!A12&lt;&gt;""),InterPivot!B12,NA())</f>
        <v>1</v>
      </c>
      <c r="T12" s="32">
        <f t="shared" si="0"/>
        <v>0.05</v>
      </c>
      <c r="V12" s="29" t="s">
        <v>32</v>
      </c>
      <c r="W12" s="27">
        <v>1</v>
      </c>
      <c r="Y12" s="18" t="s">
        <v>960</v>
      </c>
      <c r="Z12" s="19">
        <v>20</v>
      </c>
      <c r="AA12"/>
    </row>
    <row r="13" spans="1:27" ht="16.75" thickBot="1" x14ac:dyDescent="0.55000000000000004">
      <c r="A13" s="40"/>
      <c r="D13" s="20" t="s">
        <v>55</v>
      </c>
      <c r="E13" s="27">
        <v>1</v>
      </c>
      <c r="F13" s="28">
        <v>0.05</v>
      </c>
      <c r="H13" s="29" t="s">
        <v>1207</v>
      </c>
      <c r="I13" s="27"/>
      <c r="J13" s="29" t="s">
        <v>105</v>
      </c>
      <c r="K13" s="27">
        <v>2</v>
      </c>
      <c r="L13" s="28">
        <v>0.1</v>
      </c>
      <c r="N13" s="39" t="s">
        <v>85</v>
      </c>
      <c r="O13" s="27">
        <v>1</v>
      </c>
      <c r="P13" s="28">
        <v>0.05</v>
      </c>
      <c r="Q13" s="27"/>
      <c r="R13" s="30" t="str">
        <f>IF(AND(InterPivot!A13&lt;&gt;"Grand Total",InterPivot!A13&lt;&gt;""),InterPivot!A13,"")</f>
        <v>keratinocytes</v>
      </c>
      <c r="S13" s="31">
        <f>IF(AND(InterPivot!A13&lt;&gt;"Grand Total",InterPivot!A13&lt;&gt;""),InterPivot!B13,NA())</f>
        <v>1</v>
      </c>
      <c r="T13" s="32">
        <f t="shared" si="0"/>
        <v>0.05</v>
      </c>
      <c r="V13" s="29" t="s">
        <v>25</v>
      </c>
      <c r="W13" s="27">
        <v>1</v>
      </c>
      <c r="Y13"/>
      <c r="Z13"/>
      <c r="AA13"/>
    </row>
    <row r="14" spans="1:27" x14ac:dyDescent="0.5">
      <c r="A14" s="40"/>
      <c r="C14" s="20" t="s">
        <v>990</v>
      </c>
      <c r="E14" s="27">
        <v>4</v>
      </c>
      <c r="F14" s="28">
        <v>0.2</v>
      </c>
      <c r="H14" s="29" t="s">
        <v>1208</v>
      </c>
      <c r="I14" s="27"/>
      <c r="J14" s="29" t="s">
        <v>5</v>
      </c>
      <c r="K14" s="27">
        <v>2</v>
      </c>
      <c r="L14" s="28">
        <v>0.1</v>
      </c>
      <c r="N14" s="29" t="s">
        <v>88</v>
      </c>
      <c r="O14" s="27">
        <v>5</v>
      </c>
      <c r="P14" s="28">
        <v>0.25</v>
      </c>
      <c r="Q14" s="27"/>
      <c r="R14" s="30" t="str">
        <f>IF(AND(InterPivot!A14&lt;&gt;"Grand Total",InterPivot!A14&lt;&gt;""),InterPivot!A14,"")</f>
        <v>Cancer Cells</v>
      </c>
      <c r="S14" s="31">
        <f>IF(AND(InterPivot!A14&lt;&gt;"Grand Total",InterPivot!A14&lt;&gt;""),InterPivot!B14,NA())</f>
        <v>1</v>
      </c>
      <c r="T14" s="32">
        <f t="shared" si="0"/>
        <v>0.05</v>
      </c>
      <c r="V14" s="29" t="s">
        <v>96</v>
      </c>
      <c r="W14" s="27">
        <v>1</v>
      </c>
      <c r="Y14"/>
      <c r="Z14"/>
      <c r="AA14"/>
    </row>
    <row r="15" spans="1:27" x14ac:dyDescent="0.5">
      <c r="A15" s="40"/>
      <c r="D15" s="20" t="s">
        <v>58</v>
      </c>
      <c r="E15" s="27">
        <v>3</v>
      </c>
      <c r="F15" s="28">
        <v>0.15</v>
      </c>
      <c r="H15" s="29" t="s">
        <v>1209</v>
      </c>
      <c r="I15" s="27"/>
      <c r="J15" s="29" t="s">
        <v>103</v>
      </c>
      <c r="K15" s="27">
        <v>1</v>
      </c>
      <c r="L15" s="28">
        <v>0.05</v>
      </c>
      <c r="N15" s="29" t="s">
        <v>90</v>
      </c>
      <c r="O15" s="27">
        <v>2</v>
      </c>
      <c r="P15" s="28">
        <v>0.1</v>
      </c>
      <c r="Q15" s="27"/>
      <c r="R15" s="30" t="str">
        <f>IF(AND(InterPivot!A15&lt;&gt;"Grand Total",InterPivot!A15&lt;&gt;""),InterPivot!A15,"")</f>
        <v>mononuclear cells</v>
      </c>
      <c r="S15" s="31">
        <f>IF(AND(InterPivot!A15&lt;&gt;"Grand Total",InterPivot!A15&lt;&gt;""),InterPivot!B15,NA())</f>
        <v>1</v>
      </c>
      <c r="T15" s="32">
        <f t="shared" si="0"/>
        <v>0.05</v>
      </c>
      <c r="V15" s="29" t="s">
        <v>950</v>
      </c>
      <c r="W15" s="27">
        <v>1</v>
      </c>
      <c r="Y15"/>
      <c r="Z15"/>
      <c r="AA15"/>
    </row>
    <row r="16" spans="1:27" x14ac:dyDescent="0.5">
      <c r="A16" s="40"/>
      <c r="D16" s="20" t="s">
        <v>53</v>
      </c>
      <c r="E16" s="27">
        <v>1</v>
      </c>
      <c r="F16" s="28">
        <v>0.05</v>
      </c>
      <c r="H16" s="29" t="s">
        <v>1210</v>
      </c>
      <c r="I16" s="27"/>
      <c r="J16" s="29" t="s">
        <v>108</v>
      </c>
      <c r="K16" s="27">
        <v>1</v>
      </c>
      <c r="L16" s="28">
        <v>0.05</v>
      </c>
      <c r="N16" s="29" t="s">
        <v>84</v>
      </c>
      <c r="O16" s="27">
        <v>1</v>
      </c>
      <c r="P16" s="28">
        <v>0.05</v>
      </c>
      <c r="Q16" s="27"/>
      <c r="R16" s="30" t="str">
        <f>IF(AND(InterPivot!A16&lt;&gt;"Grand Total",InterPivot!A16&lt;&gt;""),InterPivot!A16,"")</f>
        <v>oligodendrocyte progenitor cells</v>
      </c>
      <c r="S16" s="31">
        <f>IF(AND(InterPivot!A16&lt;&gt;"Grand Total",InterPivot!A16&lt;&gt;""),InterPivot!B16,NA())</f>
        <v>1</v>
      </c>
      <c r="T16" s="32">
        <f t="shared" si="0"/>
        <v>0.05</v>
      </c>
      <c r="V16" s="29" t="s">
        <v>9</v>
      </c>
      <c r="W16" s="27">
        <v>1</v>
      </c>
      <c r="Y16"/>
      <c r="Z16"/>
      <c r="AA16"/>
    </row>
    <row r="17" spans="1:27" x14ac:dyDescent="0.5">
      <c r="A17" s="40"/>
      <c r="C17" s="20" t="s">
        <v>991</v>
      </c>
      <c r="E17" s="27">
        <v>2</v>
      </c>
      <c r="F17" s="28">
        <v>0.1</v>
      </c>
      <c r="H17" s="29" t="s">
        <v>1211</v>
      </c>
      <c r="I17" s="27"/>
      <c r="J17" s="29" t="s">
        <v>114</v>
      </c>
      <c r="K17" s="27">
        <v>1</v>
      </c>
      <c r="L17" s="28">
        <v>0.05</v>
      </c>
      <c r="N17" s="29" t="s">
        <v>1188</v>
      </c>
      <c r="O17" s="27">
        <v>3</v>
      </c>
      <c r="P17" s="28">
        <v>0.15</v>
      </c>
      <c r="R17" s="30" t="str">
        <f>IF(AND(InterPivot!A17&lt;&gt;"Grand Total",InterPivot!A17&lt;&gt;""),InterPivot!A17,"")</f>
        <v>pathfinder cells</v>
      </c>
      <c r="S17" s="31">
        <f>IF(AND(InterPivot!A17&lt;&gt;"Grand Total",InterPivot!A17&lt;&gt;""),InterPivot!B17,NA())</f>
        <v>1</v>
      </c>
      <c r="T17" s="32">
        <f t="shared" si="0"/>
        <v>0.05</v>
      </c>
      <c r="V17" s="29" t="s">
        <v>948</v>
      </c>
      <c r="W17" s="27">
        <v>1</v>
      </c>
      <c r="Y17"/>
      <c r="Z17"/>
      <c r="AA17"/>
    </row>
    <row r="18" spans="1:27" x14ac:dyDescent="0.5">
      <c r="A18" s="40"/>
      <c r="D18" s="20" t="s">
        <v>80</v>
      </c>
      <c r="E18" s="27">
        <v>2</v>
      </c>
      <c r="F18" s="28">
        <v>0.1</v>
      </c>
      <c r="H18" s="29" t="s">
        <v>1212</v>
      </c>
      <c r="I18" s="27"/>
      <c r="J18" s="29" t="s">
        <v>98</v>
      </c>
      <c r="K18" s="27">
        <v>1</v>
      </c>
      <c r="L18" s="28">
        <v>0.05</v>
      </c>
      <c r="N18" s="29" t="s">
        <v>960</v>
      </c>
      <c r="O18" s="27">
        <v>20</v>
      </c>
      <c r="P18" s="28">
        <v>1</v>
      </c>
      <c r="R18" s="30" t="s">
        <v>1191</v>
      </c>
      <c r="S18" s="31">
        <f>COUNTIFS(CellTherapyData[Indication Area],IF(InterPivot!$B$1="(All)","*",InterPivot!$B$1),
CellTherapyData[Region],IF(InterPivot!$B$2="(All)","*",InterPivot!$B$2),
CellTherapyData[Country],IF(InterPivot!$B$3="(All)","*",InterPivot!$B$3),
CellTherapyData[Allo/Auto],IF(InterPivot!$B$4="(All)","*",InterPivot!$B$4),
CellTherapyData[Dev Phase Bucket],IF(InterPivot!$B$5="(All)","*",InterPivot!$B$5))-SUMIF(S8:S17,"&gt;0")</f>
        <v>3</v>
      </c>
      <c r="T18" s="32">
        <f t="shared" si="0"/>
        <v>0.15</v>
      </c>
      <c r="V18" s="29" t="s">
        <v>1194</v>
      </c>
      <c r="W18" s="27">
        <v>17</v>
      </c>
      <c r="Y18"/>
      <c r="Z18"/>
      <c r="AA18"/>
    </row>
    <row r="19" spans="1:27" ht="16.75" thickBot="1" x14ac:dyDescent="0.55000000000000004">
      <c r="A19" s="40"/>
      <c r="C19" s="20" t="s">
        <v>994</v>
      </c>
      <c r="E19" s="27">
        <v>1</v>
      </c>
      <c r="F19" s="28">
        <v>0.05</v>
      </c>
      <c r="H19" s="29" t="s">
        <v>1213</v>
      </c>
      <c r="I19" s="27"/>
      <c r="J19" s="29" t="s">
        <v>102</v>
      </c>
      <c r="K19" s="27">
        <v>1</v>
      </c>
      <c r="L19" s="28">
        <v>0.05</v>
      </c>
      <c r="N19"/>
      <c r="O19"/>
      <c r="P19"/>
      <c r="R19" s="33" t="s">
        <v>960</v>
      </c>
      <c r="S19" s="33">
        <f>SUMIF(S8:S18,"&gt;0")</f>
        <v>20</v>
      </c>
      <c r="T19" s="34">
        <v>1</v>
      </c>
      <c r="V19"/>
      <c r="W19"/>
      <c r="Y19"/>
      <c r="Z19"/>
      <c r="AA19"/>
    </row>
    <row r="20" spans="1:27" x14ac:dyDescent="0.5">
      <c r="A20" s="40"/>
      <c r="D20" s="20" t="s">
        <v>54</v>
      </c>
      <c r="E20" s="27">
        <v>1</v>
      </c>
      <c r="F20" s="28">
        <v>0.05</v>
      </c>
      <c r="H20" s="29" t="s">
        <v>1214</v>
      </c>
      <c r="I20" s="27"/>
      <c r="J20" s="29" t="s">
        <v>960</v>
      </c>
      <c r="K20" s="27">
        <v>20</v>
      </c>
      <c r="L20" s="28">
        <v>1</v>
      </c>
      <c r="N20"/>
      <c r="O20"/>
      <c r="P20"/>
      <c r="V20"/>
      <c r="W20"/>
      <c r="Y20"/>
      <c r="Z20"/>
      <c r="AA20"/>
    </row>
    <row r="21" spans="1:27" x14ac:dyDescent="0.5">
      <c r="A21" s="40"/>
      <c r="C21" s="20" t="s">
        <v>960</v>
      </c>
      <c r="E21" s="27">
        <v>20</v>
      </c>
      <c r="F21" s="28">
        <v>1</v>
      </c>
      <c r="H21" s="29" t="s">
        <v>1215</v>
      </c>
      <c r="I21" s="27"/>
      <c r="J21"/>
      <c r="K21"/>
      <c r="L21"/>
      <c r="N21"/>
      <c r="O21"/>
      <c r="P21"/>
      <c r="V21"/>
      <c r="W21"/>
      <c r="Y21"/>
      <c r="Z21"/>
      <c r="AA21"/>
    </row>
    <row r="22" spans="1:27" x14ac:dyDescent="0.5">
      <c r="C22"/>
      <c r="D22"/>
      <c r="E22"/>
      <c r="F22"/>
      <c r="H22" s="29" t="s">
        <v>1216</v>
      </c>
      <c r="I22" s="27"/>
      <c r="J22"/>
      <c r="K22"/>
      <c r="L22"/>
      <c r="N22"/>
      <c r="O22"/>
      <c r="P22"/>
      <c r="V22"/>
      <c r="W22"/>
      <c r="Y22"/>
      <c r="Z22"/>
      <c r="AA22"/>
    </row>
    <row r="23" spans="1:27" x14ac:dyDescent="0.5">
      <c r="C23"/>
      <c r="D23"/>
      <c r="E23"/>
      <c r="F23"/>
      <c r="H23" s="29" t="s">
        <v>1217</v>
      </c>
      <c r="I23" s="27"/>
      <c r="J23"/>
      <c r="K23"/>
      <c r="L23"/>
      <c r="N23"/>
      <c r="O23"/>
      <c r="P23"/>
      <c r="V23"/>
      <c r="W23"/>
      <c r="Y23"/>
      <c r="Z23"/>
      <c r="AA23"/>
    </row>
    <row r="24" spans="1:27" ht="16.75" thickBot="1" x14ac:dyDescent="0.55000000000000004">
      <c r="C24"/>
      <c r="D24"/>
      <c r="E24"/>
      <c r="F24"/>
      <c r="H24" s="29" t="s">
        <v>1218</v>
      </c>
      <c r="I24" s="27"/>
      <c r="J24"/>
      <c r="K24"/>
      <c r="L24"/>
      <c r="N24"/>
      <c r="O24"/>
      <c r="P24"/>
      <c r="Y24"/>
      <c r="Z24"/>
      <c r="AA24"/>
    </row>
    <row r="25" spans="1:27" ht="16.75" thickBot="1" x14ac:dyDescent="0.55000000000000004">
      <c r="C25"/>
      <c r="D25"/>
      <c r="E25"/>
      <c r="F25"/>
      <c r="H25" s="37" t="s">
        <v>960</v>
      </c>
      <c r="I25" s="27"/>
      <c r="J25"/>
      <c r="K25"/>
      <c r="L25"/>
      <c r="N25"/>
      <c r="O25"/>
      <c r="P25"/>
    </row>
    <row r="26" spans="1:27" x14ac:dyDescent="0.5">
      <c r="C26"/>
      <c r="D26"/>
      <c r="E26"/>
      <c r="F26"/>
      <c r="H26"/>
      <c r="I26" s="27"/>
      <c r="J26"/>
      <c r="K26"/>
      <c r="L26"/>
      <c r="N26"/>
      <c r="O26"/>
      <c r="P26"/>
    </row>
    <row r="27" spans="1:27" x14ac:dyDescent="0.5">
      <c r="C27"/>
      <c r="D27"/>
      <c r="E27"/>
      <c r="F27"/>
      <c r="H27"/>
      <c r="I27" s="27"/>
      <c r="J27"/>
      <c r="K27"/>
      <c r="L27"/>
      <c r="N27"/>
      <c r="O27"/>
      <c r="P27"/>
    </row>
    <row r="28" spans="1:27" ht="16.75" thickBot="1" x14ac:dyDescent="0.55000000000000004">
      <c r="C28"/>
      <c r="D28"/>
      <c r="E28"/>
      <c r="F28"/>
      <c r="H28"/>
      <c r="I28" s="27"/>
      <c r="J28"/>
      <c r="K28"/>
      <c r="L28"/>
      <c r="N28"/>
      <c r="O28"/>
      <c r="P28"/>
    </row>
    <row r="29" spans="1:27" ht="16.75" thickBot="1" x14ac:dyDescent="0.55000000000000004">
      <c r="C29"/>
      <c r="D29"/>
      <c r="E29"/>
      <c r="F29"/>
      <c r="H29"/>
      <c r="I29" s="27"/>
      <c r="J29"/>
      <c r="K29"/>
      <c r="L29"/>
      <c r="N29"/>
      <c r="O29"/>
      <c r="P29"/>
    </row>
    <row r="30" spans="1:27" ht="16.75" thickBot="1" x14ac:dyDescent="0.55000000000000004">
      <c r="C30"/>
      <c r="D30"/>
      <c r="E30"/>
      <c r="F30"/>
      <c r="H30"/>
      <c r="I30" s="27"/>
      <c r="J30"/>
      <c r="K30"/>
      <c r="L30"/>
      <c r="N30"/>
      <c r="O30"/>
      <c r="P30"/>
    </row>
    <row r="31" spans="1:27" ht="16.75" thickBot="1" x14ac:dyDescent="0.55000000000000004">
      <c r="C31"/>
      <c r="D31"/>
      <c r="E31"/>
      <c r="F31"/>
      <c r="H31"/>
      <c r="I31" s="27"/>
      <c r="J31"/>
      <c r="K31"/>
      <c r="L31"/>
      <c r="N31"/>
      <c r="O31"/>
      <c r="P31"/>
    </row>
    <row r="32" spans="1:27" x14ac:dyDescent="0.5">
      <c r="C32"/>
      <c r="D32"/>
      <c r="E32"/>
      <c r="F32"/>
      <c r="H32"/>
      <c r="I32" s="27"/>
      <c r="J32"/>
      <c r="K32"/>
      <c r="L32"/>
      <c r="N32"/>
      <c r="O32"/>
      <c r="P32"/>
    </row>
    <row r="33" spans="3:12" x14ac:dyDescent="0.5">
      <c r="C33"/>
      <c r="D33"/>
      <c r="E33"/>
      <c r="F33"/>
      <c r="H33"/>
      <c r="I33" s="27"/>
      <c r="J33"/>
      <c r="K33"/>
      <c r="L33"/>
    </row>
    <row r="34" spans="3:12" ht="16.75" thickBot="1" x14ac:dyDescent="0.55000000000000004">
      <c r="C34"/>
      <c r="D34"/>
      <c r="E34"/>
      <c r="F34"/>
      <c r="H34"/>
      <c r="I34" s="27"/>
      <c r="J34"/>
      <c r="K34"/>
      <c r="L34"/>
    </row>
    <row r="35" spans="3:12" ht="16.75" thickBot="1" x14ac:dyDescent="0.55000000000000004">
      <c r="C35"/>
      <c r="D35"/>
      <c r="E35"/>
      <c r="F35"/>
      <c r="H35"/>
      <c r="I35" s="27"/>
      <c r="J35"/>
      <c r="K35"/>
      <c r="L35"/>
    </row>
    <row r="36" spans="3:12" x14ac:dyDescent="0.5">
      <c r="C36"/>
      <c r="D36"/>
      <c r="E36"/>
      <c r="F36"/>
      <c r="H36"/>
      <c r="I36" s="27"/>
      <c r="J36"/>
      <c r="K36"/>
      <c r="L36"/>
    </row>
    <row r="37" spans="3:12" x14ac:dyDescent="0.5">
      <c r="C37"/>
      <c r="D37"/>
      <c r="E37"/>
      <c r="F37"/>
      <c r="H37"/>
      <c r="I37" s="27"/>
      <c r="J37"/>
      <c r="K37"/>
      <c r="L37"/>
    </row>
    <row r="38" spans="3:12" ht="16.75" thickBot="1" x14ac:dyDescent="0.55000000000000004">
      <c r="C38"/>
      <c r="D38"/>
      <c r="E38"/>
      <c r="F38"/>
      <c r="H38"/>
      <c r="I38" s="27"/>
      <c r="J38"/>
      <c r="K38"/>
      <c r="L38"/>
    </row>
    <row r="39" spans="3:12" ht="16.75" thickBot="1" x14ac:dyDescent="0.55000000000000004">
      <c r="C39"/>
      <c r="D39"/>
      <c r="E39"/>
      <c r="F39"/>
      <c r="H39"/>
      <c r="I39" s="27"/>
      <c r="J39"/>
      <c r="K39"/>
      <c r="L39"/>
    </row>
    <row r="40" spans="3:12" x14ac:dyDescent="0.5">
      <c r="C40"/>
      <c r="D40"/>
      <c r="E40"/>
      <c r="F40"/>
      <c r="H40"/>
      <c r="I40" s="27"/>
      <c r="J40"/>
      <c r="K40"/>
      <c r="L40"/>
    </row>
    <row r="41" spans="3:12" ht="16.75" thickBot="1" x14ac:dyDescent="0.55000000000000004">
      <c r="C41"/>
      <c r="D41"/>
      <c r="E41"/>
      <c r="F41"/>
      <c r="H41"/>
      <c r="I41" s="27"/>
      <c r="J41"/>
      <c r="K41"/>
      <c r="L41"/>
    </row>
    <row r="42" spans="3:12" ht="16.75" thickBot="1" x14ac:dyDescent="0.55000000000000004">
      <c r="H42"/>
      <c r="I42" s="27"/>
      <c r="J42"/>
      <c r="K42"/>
      <c r="L42"/>
    </row>
    <row r="43" spans="3:12" x14ac:dyDescent="0.5">
      <c r="H43"/>
      <c r="I43" s="27"/>
      <c r="J43"/>
      <c r="K43"/>
      <c r="L43"/>
    </row>
    <row r="44" spans="3:12" x14ac:dyDescent="0.5">
      <c r="H44"/>
      <c r="I44" s="27"/>
      <c r="J44"/>
      <c r="K44"/>
      <c r="L44"/>
    </row>
    <row r="45" spans="3:12" x14ac:dyDescent="0.5">
      <c r="H45"/>
      <c r="I45" s="27"/>
      <c r="J45"/>
      <c r="K45"/>
      <c r="L45"/>
    </row>
    <row r="46" spans="3:12" ht="16.75" thickBot="1" x14ac:dyDescent="0.55000000000000004">
      <c r="H46"/>
      <c r="I46" s="27"/>
      <c r="J46"/>
      <c r="K46"/>
      <c r="L46"/>
    </row>
    <row r="47" spans="3:12" ht="16.75" thickBot="1" x14ac:dyDescent="0.55000000000000004">
      <c r="H47"/>
      <c r="I47" s="27"/>
    </row>
    <row r="48" spans="3:12" x14ac:dyDescent="0.5">
      <c r="H48"/>
      <c r="I48" s="27"/>
    </row>
    <row r="49" spans="8:9" x14ac:dyDescent="0.5">
      <c r="H49"/>
      <c r="I49" s="27"/>
    </row>
    <row r="50" spans="8:9" x14ac:dyDescent="0.5">
      <c r="H50"/>
      <c r="I50" s="27"/>
    </row>
    <row r="51" spans="8:9" ht="16.75" thickBot="1" x14ac:dyDescent="0.55000000000000004">
      <c r="H51"/>
      <c r="I51" s="27"/>
    </row>
    <row r="52" spans="8:9" ht="16.75" thickBot="1" x14ac:dyDescent="0.55000000000000004">
      <c r="H52"/>
      <c r="I52" s="27"/>
    </row>
    <row r="53" spans="8:9" x14ac:dyDescent="0.5">
      <c r="H53"/>
      <c r="I53" s="27"/>
    </row>
    <row r="54" spans="8:9" x14ac:dyDescent="0.5">
      <c r="H54"/>
      <c r="I54" s="27"/>
    </row>
    <row r="55" spans="8:9" x14ac:dyDescent="0.5">
      <c r="H55"/>
      <c r="I55" s="27"/>
    </row>
    <row r="56" spans="8:9" x14ac:dyDescent="0.5">
      <c r="H56"/>
      <c r="I56" s="27"/>
    </row>
    <row r="57" spans="8:9" x14ac:dyDescent="0.5">
      <c r="H57"/>
      <c r="I57" s="27"/>
    </row>
    <row r="58" spans="8:9" ht="16.75" thickBot="1" x14ac:dyDescent="0.55000000000000004">
      <c r="H58"/>
      <c r="I58" s="27"/>
    </row>
    <row r="59" spans="8:9" ht="16.75" thickBot="1" x14ac:dyDescent="0.55000000000000004">
      <c r="H59"/>
      <c r="I59" s="27"/>
    </row>
    <row r="60" spans="8:9" x14ac:dyDescent="0.5">
      <c r="H60"/>
      <c r="I60" s="27"/>
    </row>
    <row r="61" spans="8:9" x14ac:dyDescent="0.5">
      <c r="H61"/>
      <c r="I61" s="27"/>
    </row>
    <row r="62" spans="8:9" x14ac:dyDescent="0.5">
      <c r="H62"/>
      <c r="I62" s="27"/>
    </row>
    <row r="63" spans="8:9" ht="16.75" thickBot="1" x14ac:dyDescent="0.55000000000000004">
      <c r="H63"/>
      <c r="I63" s="27"/>
    </row>
    <row r="64" spans="8:9" ht="16.75" thickBot="1" x14ac:dyDescent="0.55000000000000004">
      <c r="H64"/>
      <c r="I64" s="27"/>
    </row>
    <row r="65" spans="8:9" x14ac:dyDescent="0.5">
      <c r="H65"/>
      <c r="I65" s="27"/>
    </row>
    <row r="66" spans="8:9" x14ac:dyDescent="0.5">
      <c r="H66"/>
      <c r="I66" s="27"/>
    </row>
    <row r="67" spans="8:9" ht="16.75" thickBot="1" x14ac:dyDescent="0.55000000000000004">
      <c r="H67"/>
      <c r="I67" s="27"/>
    </row>
    <row r="68" spans="8:9" ht="16.75" thickBot="1" x14ac:dyDescent="0.55000000000000004">
      <c r="H68"/>
      <c r="I68" s="27"/>
    </row>
    <row r="69" spans="8:9" x14ac:dyDescent="0.5">
      <c r="H69"/>
      <c r="I69" s="27"/>
    </row>
    <row r="70" spans="8:9" x14ac:dyDescent="0.5">
      <c r="H70"/>
      <c r="I70" s="27"/>
    </row>
    <row r="71" spans="8:9" x14ac:dyDescent="0.5">
      <c r="H71"/>
      <c r="I71" s="27"/>
    </row>
    <row r="72" spans="8:9" x14ac:dyDescent="0.5">
      <c r="H72"/>
      <c r="I72" s="27"/>
    </row>
    <row r="73" spans="8:9" x14ac:dyDescent="0.5">
      <c r="H73"/>
      <c r="I73" s="27"/>
    </row>
    <row r="74" spans="8:9" x14ac:dyDescent="0.5">
      <c r="H74"/>
      <c r="I74" s="27"/>
    </row>
    <row r="75" spans="8:9" x14ac:dyDescent="0.5">
      <c r="H75"/>
      <c r="I75" s="27"/>
    </row>
    <row r="76" spans="8:9" x14ac:dyDescent="0.5">
      <c r="H76"/>
      <c r="I76" s="27"/>
    </row>
    <row r="77" spans="8:9" ht="16.75" thickBot="1" x14ac:dyDescent="0.55000000000000004">
      <c r="H77"/>
      <c r="I77" s="27"/>
    </row>
    <row r="78" spans="8:9" ht="16.75" thickBot="1" x14ac:dyDescent="0.55000000000000004">
      <c r="H78"/>
      <c r="I78" s="27"/>
    </row>
    <row r="79" spans="8:9" x14ac:dyDescent="0.5">
      <c r="H79"/>
      <c r="I79" s="27"/>
    </row>
    <row r="80" spans="8:9" x14ac:dyDescent="0.5">
      <c r="H80"/>
      <c r="I80" s="27"/>
    </row>
    <row r="81" spans="8:9" x14ac:dyDescent="0.5">
      <c r="H81"/>
      <c r="I81" s="27"/>
    </row>
    <row r="82" spans="8:9" x14ac:dyDescent="0.5">
      <c r="H82"/>
      <c r="I82" s="27"/>
    </row>
    <row r="83" spans="8:9" x14ac:dyDescent="0.5">
      <c r="H83"/>
      <c r="I83" s="27"/>
    </row>
    <row r="84" spans="8:9" x14ac:dyDescent="0.5">
      <c r="H84"/>
      <c r="I84" s="27"/>
    </row>
    <row r="85" spans="8:9" x14ac:dyDescent="0.5">
      <c r="H85"/>
      <c r="I85" s="27"/>
    </row>
    <row r="86" spans="8:9" x14ac:dyDescent="0.5">
      <c r="H86"/>
      <c r="I86" s="27"/>
    </row>
    <row r="87" spans="8:9" x14ac:dyDescent="0.5">
      <c r="H87"/>
      <c r="I87" s="27"/>
    </row>
    <row r="88" spans="8:9" x14ac:dyDescent="0.5">
      <c r="H88"/>
      <c r="I88" s="27"/>
    </row>
    <row r="89" spans="8:9" x14ac:dyDescent="0.5">
      <c r="H89"/>
      <c r="I89" s="27"/>
    </row>
    <row r="90" spans="8:9" x14ac:dyDescent="0.5">
      <c r="H90"/>
      <c r="I90" s="27"/>
    </row>
    <row r="91" spans="8:9" x14ac:dyDescent="0.5">
      <c r="H91"/>
      <c r="I91" s="27"/>
    </row>
    <row r="92" spans="8:9" ht="16.75" thickBot="1" x14ac:dyDescent="0.55000000000000004">
      <c r="H92"/>
      <c r="I92" s="27"/>
    </row>
    <row r="93" spans="8:9" ht="16.75" thickBot="1" x14ac:dyDescent="0.55000000000000004">
      <c r="H93"/>
      <c r="I93" s="27"/>
    </row>
    <row r="94" spans="8:9" x14ac:dyDescent="0.5">
      <c r="H94"/>
      <c r="I94" s="27"/>
    </row>
    <row r="95" spans="8:9" x14ac:dyDescent="0.5">
      <c r="H95"/>
      <c r="I95" s="27"/>
    </row>
    <row r="96" spans="8:9" x14ac:dyDescent="0.5">
      <c r="H96"/>
      <c r="I96" s="27"/>
    </row>
    <row r="97" spans="8:9" x14ac:dyDescent="0.5">
      <c r="H97"/>
      <c r="I97" s="27"/>
    </row>
    <row r="98" spans="8:9" x14ac:dyDescent="0.5">
      <c r="H98"/>
      <c r="I98" s="27"/>
    </row>
    <row r="99" spans="8:9" x14ac:dyDescent="0.5">
      <c r="H99"/>
      <c r="I99" s="27"/>
    </row>
    <row r="100" spans="8:9" x14ac:dyDescent="0.5">
      <c r="H100"/>
      <c r="I100" s="27"/>
    </row>
    <row r="101" spans="8:9" x14ac:dyDescent="0.5">
      <c r="H101"/>
      <c r="I101" s="27"/>
    </row>
    <row r="102" spans="8:9" x14ac:dyDescent="0.5">
      <c r="H102"/>
      <c r="I102" s="27"/>
    </row>
    <row r="103" spans="8:9" x14ac:dyDescent="0.5">
      <c r="H103"/>
      <c r="I103" s="27"/>
    </row>
    <row r="104" spans="8:9" x14ac:dyDescent="0.5">
      <c r="H104"/>
      <c r="I104" s="27"/>
    </row>
    <row r="105" spans="8:9" x14ac:dyDescent="0.5">
      <c r="H105"/>
      <c r="I105" s="27"/>
    </row>
    <row r="106" spans="8:9" x14ac:dyDescent="0.5">
      <c r="H106"/>
      <c r="I106" s="27"/>
    </row>
    <row r="107" spans="8:9" x14ac:dyDescent="0.5">
      <c r="H107"/>
      <c r="I107" s="27"/>
    </row>
    <row r="108" spans="8:9" x14ac:dyDescent="0.5">
      <c r="H108"/>
      <c r="I108" s="27"/>
    </row>
    <row r="109" spans="8:9" x14ac:dyDescent="0.5">
      <c r="H109"/>
      <c r="I109" s="27"/>
    </row>
    <row r="110" spans="8:9" x14ac:dyDescent="0.5">
      <c r="H110"/>
      <c r="I110" s="27"/>
    </row>
    <row r="111" spans="8:9" x14ac:dyDescent="0.5">
      <c r="H111"/>
      <c r="I111" s="27"/>
    </row>
    <row r="112" spans="8:9" x14ac:dyDescent="0.5">
      <c r="H112"/>
      <c r="I112" s="27"/>
    </row>
    <row r="113" spans="8:10" x14ac:dyDescent="0.5">
      <c r="H113"/>
      <c r="I113" s="27"/>
    </row>
    <row r="114" spans="8:10" x14ac:dyDescent="0.5">
      <c r="H114"/>
      <c r="I114" s="27"/>
    </row>
    <row r="115" spans="8:10" x14ac:dyDescent="0.5">
      <c r="H115"/>
      <c r="I115" s="27"/>
    </row>
    <row r="116" spans="8:10" x14ac:dyDescent="0.5">
      <c r="H116"/>
      <c r="I116" s="27"/>
    </row>
    <row r="117" spans="8:10" x14ac:dyDescent="0.5">
      <c r="H117"/>
      <c r="I117" s="27"/>
    </row>
    <row r="118" spans="8:10" x14ac:dyDescent="0.5">
      <c r="H118"/>
      <c r="I118" s="27"/>
    </row>
    <row r="119" spans="8:10" x14ac:dyDescent="0.5">
      <c r="H119"/>
      <c r="I119" s="27"/>
    </row>
    <row r="120" spans="8:10" x14ac:dyDescent="0.5">
      <c r="H120"/>
      <c r="I120" s="27"/>
    </row>
    <row r="121" spans="8:10" x14ac:dyDescent="0.5">
      <c r="H121"/>
      <c r="I121" s="27"/>
    </row>
    <row r="122" spans="8:10" x14ac:dyDescent="0.5">
      <c r="H122"/>
      <c r="I122" s="27"/>
    </row>
    <row r="123" spans="8:10" x14ac:dyDescent="0.5">
      <c r="H123"/>
      <c r="I123" s="27"/>
      <c r="J123" s="35"/>
    </row>
    <row r="124" spans="8:10" ht="16.75" thickBot="1" x14ac:dyDescent="0.55000000000000004">
      <c r="H124"/>
      <c r="I124" s="27"/>
      <c r="J124" s="35"/>
    </row>
    <row r="125" spans="8:10" ht="16.75" thickBot="1" x14ac:dyDescent="0.55000000000000004">
      <c r="H125"/>
      <c r="I125" s="27"/>
      <c r="J125" s="36"/>
    </row>
    <row r="126" spans="8:10" x14ac:dyDescent="0.5">
      <c r="H126"/>
      <c r="J126" s="35"/>
    </row>
    <row r="127" spans="8:10" x14ac:dyDescent="0.5">
      <c r="H127"/>
      <c r="J127" s="35"/>
    </row>
    <row r="128" spans="8:10" x14ac:dyDescent="0.5">
      <c r="H128"/>
      <c r="J128" s="35"/>
    </row>
    <row r="129" spans="8:10" x14ac:dyDescent="0.5">
      <c r="H129"/>
      <c r="J129" s="35"/>
    </row>
    <row r="130" spans="8:10" x14ac:dyDescent="0.5">
      <c r="H130"/>
    </row>
    <row r="131" spans="8:10" x14ac:dyDescent="0.5">
      <c r="H131"/>
    </row>
    <row r="132" spans="8:10" x14ac:dyDescent="0.5">
      <c r="H132"/>
    </row>
    <row r="133" spans="8:10" x14ac:dyDescent="0.5">
      <c r="H133"/>
    </row>
    <row r="134" spans="8:10" x14ac:dyDescent="0.5">
      <c r="H134"/>
    </row>
    <row r="135" spans="8:10" x14ac:dyDescent="0.5">
      <c r="H135"/>
    </row>
    <row r="136" spans="8:10" x14ac:dyDescent="0.5">
      <c r="H136"/>
    </row>
    <row r="137" spans="8:10" x14ac:dyDescent="0.5">
      <c r="H137"/>
    </row>
    <row r="138" spans="8:10" x14ac:dyDescent="0.5">
      <c r="H138"/>
    </row>
    <row r="139" spans="8:10" x14ac:dyDescent="0.5">
      <c r="H139"/>
    </row>
    <row r="140" spans="8:10" ht="16.75" thickBot="1" x14ac:dyDescent="0.55000000000000004">
      <c r="H140"/>
    </row>
    <row r="141" spans="8:10" ht="16.75" thickBot="1" x14ac:dyDescent="0.55000000000000004">
      <c r="H141"/>
    </row>
    <row r="142" spans="8:10" x14ac:dyDescent="0.5">
      <c r="H142"/>
    </row>
    <row r="143" spans="8:10" x14ac:dyDescent="0.5">
      <c r="H143"/>
    </row>
    <row r="144" spans="8:10" x14ac:dyDescent="0.5">
      <c r="H144"/>
    </row>
    <row r="145" spans="8:8" x14ac:dyDescent="0.5">
      <c r="H145"/>
    </row>
    <row r="146" spans="8:8" x14ac:dyDescent="0.5">
      <c r="H146"/>
    </row>
    <row r="147" spans="8:8" x14ac:dyDescent="0.5">
      <c r="H147"/>
    </row>
    <row r="148" spans="8:8" x14ac:dyDescent="0.5">
      <c r="H148"/>
    </row>
    <row r="149" spans="8:8" x14ac:dyDescent="0.5">
      <c r="H149"/>
    </row>
    <row r="150" spans="8:8" x14ac:dyDescent="0.5">
      <c r="H150"/>
    </row>
    <row r="151" spans="8:8" x14ac:dyDescent="0.5">
      <c r="H151"/>
    </row>
    <row r="152" spans="8:8" x14ac:dyDescent="0.5">
      <c r="H152"/>
    </row>
    <row r="153" spans="8:8" x14ac:dyDescent="0.5">
      <c r="H153"/>
    </row>
    <row r="154" spans="8:8" x14ac:dyDescent="0.5">
      <c r="H154"/>
    </row>
    <row r="155" spans="8:8" x14ac:dyDescent="0.5">
      <c r="H155"/>
    </row>
    <row r="156" spans="8:8" x14ac:dyDescent="0.5">
      <c r="H156"/>
    </row>
    <row r="157" spans="8:8" x14ac:dyDescent="0.5">
      <c r="H157"/>
    </row>
    <row r="158" spans="8:8" x14ac:dyDescent="0.5">
      <c r="H158"/>
    </row>
    <row r="159" spans="8:8" x14ac:dyDescent="0.5">
      <c r="H159"/>
    </row>
    <row r="160" spans="8:8" x14ac:dyDescent="0.5">
      <c r="H160"/>
    </row>
    <row r="161" spans="8:8" x14ac:dyDescent="0.5">
      <c r="H161"/>
    </row>
    <row r="162" spans="8:8" x14ac:dyDescent="0.5">
      <c r="H162"/>
    </row>
    <row r="163" spans="8:8" x14ac:dyDescent="0.5">
      <c r="H163"/>
    </row>
    <row r="164" spans="8:8" x14ac:dyDescent="0.5">
      <c r="H164"/>
    </row>
    <row r="165" spans="8:8" x14ac:dyDescent="0.5">
      <c r="H165"/>
    </row>
    <row r="166" spans="8:8" x14ac:dyDescent="0.5">
      <c r="H166"/>
    </row>
    <row r="167" spans="8:8" x14ac:dyDescent="0.5">
      <c r="H167"/>
    </row>
    <row r="168" spans="8:8" x14ac:dyDescent="0.5">
      <c r="H168"/>
    </row>
    <row r="169" spans="8:8" x14ac:dyDescent="0.5">
      <c r="H169"/>
    </row>
    <row r="170" spans="8:8" x14ac:dyDescent="0.5">
      <c r="H170"/>
    </row>
    <row r="171" spans="8:8" x14ac:dyDescent="0.5">
      <c r="H171"/>
    </row>
    <row r="172" spans="8:8" x14ac:dyDescent="0.5">
      <c r="H172"/>
    </row>
    <row r="173" spans="8:8" x14ac:dyDescent="0.5">
      <c r="H173"/>
    </row>
    <row r="174" spans="8:8" x14ac:dyDescent="0.5">
      <c r="H174"/>
    </row>
    <row r="175" spans="8:8" x14ac:dyDescent="0.5">
      <c r="H175"/>
    </row>
    <row r="176" spans="8:8" x14ac:dyDescent="0.5">
      <c r="H176"/>
    </row>
    <row r="177" spans="8:8" x14ac:dyDescent="0.5">
      <c r="H177"/>
    </row>
    <row r="178" spans="8:8" x14ac:dyDescent="0.5">
      <c r="H178"/>
    </row>
    <row r="179" spans="8:8" x14ac:dyDescent="0.5">
      <c r="H179"/>
    </row>
    <row r="180" spans="8:8" x14ac:dyDescent="0.5">
      <c r="H180"/>
    </row>
    <row r="181" spans="8:8" x14ac:dyDescent="0.5">
      <c r="H181"/>
    </row>
    <row r="182" spans="8:8" x14ac:dyDescent="0.5">
      <c r="H182"/>
    </row>
    <row r="183" spans="8:8" x14ac:dyDescent="0.5">
      <c r="H183"/>
    </row>
    <row r="184" spans="8:8" x14ac:dyDescent="0.5">
      <c r="H184"/>
    </row>
    <row r="185" spans="8:8" x14ac:dyDescent="0.5">
      <c r="H185"/>
    </row>
    <row r="186" spans="8:8" x14ac:dyDescent="0.5">
      <c r="H186"/>
    </row>
    <row r="187" spans="8:8" x14ac:dyDescent="0.5">
      <c r="H187"/>
    </row>
    <row r="188" spans="8:8" x14ac:dyDescent="0.5">
      <c r="H188"/>
    </row>
    <row r="189" spans="8:8" x14ac:dyDescent="0.5">
      <c r="H189"/>
    </row>
    <row r="190" spans="8:8" x14ac:dyDescent="0.5">
      <c r="H190"/>
    </row>
    <row r="191" spans="8:8" x14ac:dyDescent="0.5">
      <c r="H191"/>
    </row>
    <row r="192" spans="8:8" x14ac:dyDescent="0.5">
      <c r="H192"/>
    </row>
    <row r="193" spans="8:8" x14ac:dyDescent="0.5">
      <c r="H193"/>
    </row>
    <row r="194" spans="8:8" x14ac:dyDescent="0.5">
      <c r="H194"/>
    </row>
    <row r="195" spans="8:8" x14ac:dyDescent="0.5">
      <c r="H195"/>
    </row>
    <row r="196" spans="8:8" x14ac:dyDescent="0.5">
      <c r="H196"/>
    </row>
    <row r="197" spans="8:8" x14ac:dyDescent="0.5">
      <c r="H197"/>
    </row>
    <row r="198" spans="8:8" x14ac:dyDescent="0.5">
      <c r="H198"/>
    </row>
    <row r="199" spans="8:8" x14ac:dyDescent="0.5">
      <c r="H199"/>
    </row>
    <row r="200" spans="8:8" x14ac:dyDescent="0.5">
      <c r="H200"/>
    </row>
    <row r="201" spans="8:8" x14ac:dyDescent="0.5">
      <c r="H201"/>
    </row>
    <row r="202" spans="8:8" x14ac:dyDescent="0.5">
      <c r="H202"/>
    </row>
    <row r="203" spans="8:8" x14ac:dyDescent="0.5">
      <c r="H203"/>
    </row>
    <row r="204" spans="8:8" x14ac:dyDescent="0.5">
      <c r="H204"/>
    </row>
    <row r="205" spans="8:8" x14ac:dyDescent="0.5">
      <c r="H205"/>
    </row>
    <row r="206" spans="8:8" x14ac:dyDescent="0.5">
      <c r="H206"/>
    </row>
    <row r="207" spans="8:8" x14ac:dyDescent="0.5">
      <c r="H207"/>
    </row>
    <row r="208" spans="8:8" x14ac:dyDescent="0.5">
      <c r="H208"/>
    </row>
    <row r="209" spans="8:8" x14ac:dyDescent="0.5">
      <c r="H209"/>
    </row>
    <row r="210" spans="8:8" x14ac:dyDescent="0.5">
      <c r="H210"/>
    </row>
    <row r="211" spans="8:8" x14ac:dyDescent="0.5">
      <c r="H211"/>
    </row>
    <row r="212" spans="8:8" x14ac:dyDescent="0.5">
      <c r="H212"/>
    </row>
    <row r="213" spans="8:8" x14ac:dyDescent="0.5">
      <c r="H213"/>
    </row>
    <row r="214" spans="8:8" x14ac:dyDescent="0.5">
      <c r="H214"/>
    </row>
    <row r="215" spans="8:8" x14ac:dyDescent="0.5">
      <c r="H215"/>
    </row>
    <row r="216" spans="8:8" x14ac:dyDescent="0.5">
      <c r="H216"/>
    </row>
    <row r="217" spans="8:8" x14ac:dyDescent="0.5">
      <c r="H217"/>
    </row>
    <row r="218" spans="8:8" x14ac:dyDescent="0.5">
      <c r="H218"/>
    </row>
    <row r="219" spans="8:8" x14ac:dyDescent="0.5">
      <c r="H219"/>
    </row>
    <row r="220" spans="8:8" x14ac:dyDescent="0.5">
      <c r="H220"/>
    </row>
    <row r="221" spans="8:8" x14ac:dyDescent="0.5">
      <c r="H221"/>
    </row>
    <row r="222" spans="8:8" x14ac:dyDescent="0.5">
      <c r="H222"/>
    </row>
    <row r="223" spans="8:8" x14ac:dyDescent="0.5">
      <c r="H223"/>
    </row>
    <row r="224" spans="8:8" x14ac:dyDescent="0.5">
      <c r="H224"/>
    </row>
    <row r="225" spans="8:8" x14ac:dyDescent="0.5">
      <c r="H225"/>
    </row>
    <row r="226" spans="8:8" x14ac:dyDescent="0.5">
      <c r="H226"/>
    </row>
    <row r="227" spans="8:8" x14ac:dyDescent="0.5">
      <c r="H227"/>
    </row>
    <row r="228" spans="8:8" x14ac:dyDescent="0.5">
      <c r="H228"/>
    </row>
    <row r="229" spans="8:8" x14ac:dyDescent="0.5">
      <c r="H229"/>
    </row>
    <row r="230" spans="8:8" x14ac:dyDescent="0.5">
      <c r="H230"/>
    </row>
    <row r="231" spans="8:8" x14ac:dyDescent="0.5">
      <c r="H231"/>
    </row>
    <row r="232" spans="8:8" x14ac:dyDescent="0.5">
      <c r="H232"/>
    </row>
    <row r="233" spans="8:8" x14ac:dyDescent="0.5">
      <c r="H233"/>
    </row>
    <row r="234" spans="8:8" x14ac:dyDescent="0.5">
      <c r="H234"/>
    </row>
    <row r="235" spans="8:8" x14ac:dyDescent="0.5">
      <c r="H235"/>
    </row>
    <row r="236" spans="8:8" x14ac:dyDescent="0.5">
      <c r="H236"/>
    </row>
    <row r="237" spans="8:8" x14ac:dyDescent="0.5">
      <c r="H237"/>
    </row>
    <row r="238" spans="8:8" x14ac:dyDescent="0.5">
      <c r="H238"/>
    </row>
    <row r="239" spans="8:8" x14ac:dyDescent="0.5">
      <c r="H239"/>
    </row>
    <row r="240" spans="8:8" x14ac:dyDescent="0.5">
      <c r="H240"/>
    </row>
    <row r="241" spans="8:8" x14ac:dyDescent="0.5">
      <c r="H241"/>
    </row>
    <row r="242" spans="8:8" x14ac:dyDescent="0.5">
      <c r="H242"/>
    </row>
    <row r="243" spans="8:8" x14ac:dyDescent="0.5">
      <c r="H243"/>
    </row>
    <row r="244" spans="8:8" x14ac:dyDescent="0.5">
      <c r="H244"/>
    </row>
    <row r="245" spans="8:8" x14ac:dyDescent="0.5">
      <c r="H245"/>
    </row>
    <row r="246" spans="8:8" x14ac:dyDescent="0.5">
      <c r="H246"/>
    </row>
    <row r="247" spans="8:8" ht="16.75" thickBot="1" x14ac:dyDescent="0.55000000000000004">
      <c r="H247"/>
    </row>
    <row r="248" spans="8:8" ht="16.75" thickBot="1" x14ac:dyDescent="0.55000000000000004">
      <c r="H248"/>
    </row>
    <row r="249" spans="8:8" x14ac:dyDescent="0.5">
      <c r="H249"/>
    </row>
  </sheetData>
  <mergeCells count="2">
    <mergeCell ref="A2:A3"/>
    <mergeCell ref="A7:A21"/>
  </mergeCells>
  <conditionalFormatting sqref="S8:T17">
    <cfRule type="containsErrors" dxfId="332" priority="1">
      <formula>ISERROR(S8)</formula>
    </cfRule>
  </conditionalFormatting>
  <pageMargins left="0.7" right="0.7" top="0.75" bottom="0.75" header="0.3" footer="0.3"/>
  <pageSetup paperSize="9" orientation="portrait" r:id="rId7"/>
  <drawing r:id="rId8"/>
  <extLst>
    <ext xmlns:x14="http://schemas.microsoft.com/office/spreadsheetml/2009/9/main" uri="{A8765BA9-456A-4dab-B4F3-ACF838C121DE}">
      <x14:slicerList>
        <x14:slicer r:id="rId9"/>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68"/>
  <sheetViews>
    <sheetView zoomScale="79" zoomScaleNormal="40" zoomScalePageLayoutView="55" workbookViewId="0">
      <pane xSplit="1" topLeftCell="B1" activePane="topRight" state="frozen"/>
      <selection activeCell="A467" sqref="A467"/>
      <selection pane="topRight" activeCell="D27" sqref="D27"/>
    </sheetView>
  </sheetViews>
  <sheetFormatPr defaultColWidth="11" defaultRowHeight="15.9" x14ac:dyDescent="0.45"/>
  <cols>
    <col min="1" max="1" width="32.140625" customWidth="1"/>
    <col min="2" max="2" width="29.2109375" customWidth="1"/>
    <col min="3" max="3" width="13" customWidth="1"/>
    <col min="4" max="4" width="13" style="11" customWidth="1"/>
    <col min="5" max="5" width="54.5" customWidth="1"/>
    <col min="6" max="6" width="45.85546875" customWidth="1"/>
    <col min="7" max="7" width="45.85546875" style="11" customWidth="1"/>
    <col min="8" max="8" width="21.140625" customWidth="1"/>
    <col min="9" max="9" width="21.140625" style="11" customWidth="1"/>
    <col min="10" max="10" width="20.85546875" customWidth="1"/>
    <col min="11" max="11" width="22.35546875" customWidth="1"/>
    <col min="12" max="13" width="13.640625" customWidth="1"/>
    <col min="14" max="14" width="41.5" customWidth="1"/>
    <col min="15" max="15" width="15.640625" customWidth="1"/>
    <col min="16" max="16" width="22.140625" customWidth="1"/>
    <col min="17" max="17" width="17.140625" customWidth="1"/>
    <col min="18" max="18" width="17.85546875" customWidth="1"/>
    <col min="19" max="19" width="50.92578125" customWidth="1"/>
    <col min="20" max="20" width="13.35546875" hidden="1" customWidth="1"/>
  </cols>
  <sheetData>
    <row r="1" spans="1:20" x14ac:dyDescent="0.45">
      <c r="A1" s="1" t="s">
        <v>42</v>
      </c>
      <c r="B1" s="1" t="s">
        <v>41</v>
      </c>
      <c r="C1" s="1" t="s">
        <v>40</v>
      </c>
      <c r="D1" s="1" t="s">
        <v>987</v>
      </c>
      <c r="E1" s="1" t="s">
        <v>1237</v>
      </c>
      <c r="F1" s="1" t="s">
        <v>1238</v>
      </c>
      <c r="G1" s="1" t="s">
        <v>986</v>
      </c>
      <c r="H1" s="1" t="s">
        <v>44</v>
      </c>
      <c r="I1" s="1" t="s">
        <v>43</v>
      </c>
      <c r="J1" s="1" t="s">
        <v>964</v>
      </c>
      <c r="K1" s="1" t="s">
        <v>45</v>
      </c>
      <c r="L1" s="1" t="s">
        <v>46</v>
      </c>
      <c r="M1" s="1" t="s">
        <v>47</v>
      </c>
      <c r="N1" s="1" t="s">
        <v>48</v>
      </c>
      <c r="O1" s="1" t="s">
        <v>33</v>
      </c>
      <c r="P1" s="1" t="s">
        <v>942</v>
      </c>
      <c r="Q1" s="1" t="s">
        <v>49</v>
      </c>
      <c r="R1" s="1" t="s">
        <v>16</v>
      </c>
      <c r="S1" s="1" t="s">
        <v>0</v>
      </c>
      <c r="T1" s="1" t="s">
        <v>1189</v>
      </c>
    </row>
    <row r="2" spans="1:20" ht="16" customHeight="1" x14ac:dyDescent="0.45">
      <c r="A2" s="11" t="s">
        <v>1202</v>
      </c>
      <c r="B2" s="11" t="s">
        <v>1219</v>
      </c>
      <c r="C2" s="11" t="s">
        <v>51</v>
      </c>
      <c r="D2" s="11" t="str">
        <f>VLOOKUP(CellTherapyData[[#This Row],[Country]],RegionTable[],2,FALSE)</f>
        <v>N. America</v>
      </c>
      <c r="E2" s="11" t="s">
        <v>24</v>
      </c>
      <c r="F2" s="11" t="s">
        <v>24</v>
      </c>
      <c r="G2" s="11" t="str">
        <f>IF(CellTherapyData[[#This Row],[Product Name]]&lt;&gt;"",VLOOKUP(CellTherapyData[[#This Row],[Indication Lvl 1]],EvalTable[],2,FALSE),"")</f>
        <v>Miscellaneous neurological</v>
      </c>
      <c r="H2" s="11" t="str">
        <f>IF(CellTherapyData[[#This Row],[Product Name]]&lt;&gt;"",IF(CellTherapyData[[#This Row],[Indication Lvl 1]]&lt;&gt;"",VLOOKUP(CellTherapyData[[#This Row],[Indication Lvl 1]],EvalTable[],3,FALSE),"Unknown"),"")</f>
        <v>Neurology</v>
      </c>
      <c r="I2" s="11" t="s">
        <v>85</v>
      </c>
      <c r="J2" s="11" t="str">
        <f>IF(MID(CellTherapyData[[#This Row],[Development Phase]],7,3)="III","Phase III",
IF(MID(CellTherapyData[[#This Row],[Development Phase]],7,2)="II","Phase II",
IF(CellTherapyData[[#This Row],[Development Phase]]="Pre-clinical",CellTherapyData[[#This Row],[Development Phase]],
IF(MID(CellTherapyData[[#This Row],[Development Phase]],7,1)="I","Phase I",
IF(AND(CellTherapyData[[#This Row],[Development Phase]]="",CellTherapyData[[#This Row],[Product Name]]&lt;&gt;""),"Unknown",IF(CellTherapyData[[#This Row],[Development Phase]]="","",
CellTherapyData[[#This Row],[Development Phase]]))))))</f>
        <v>Phase I</v>
      </c>
      <c r="K2" s="11" t="s">
        <v>961</v>
      </c>
      <c r="L2" s="11" t="s">
        <v>948</v>
      </c>
      <c r="M2" s="11" t="s">
        <v>92</v>
      </c>
      <c r="N2" s="10" t="s">
        <v>30</v>
      </c>
      <c r="O2" s="11" t="s">
        <v>946</v>
      </c>
      <c r="P2" s="11"/>
      <c r="Q2" s="11" t="s">
        <v>94</v>
      </c>
      <c r="R2" s="5" t="s">
        <v>1198</v>
      </c>
      <c r="S2" s="11" t="s">
        <v>1199</v>
      </c>
      <c r="T2" s="11">
        <f>1/COUNTIF(CellTherapyData[Company],CellTherapyData[Company])</f>
        <v>1</v>
      </c>
    </row>
    <row r="3" spans="1:20" ht="16" customHeight="1" x14ac:dyDescent="0.45">
      <c r="A3" s="11" t="s">
        <v>1203</v>
      </c>
      <c r="B3" s="11" t="s">
        <v>1220</v>
      </c>
      <c r="C3" s="11" t="s">
        <v>53</v>
      </c>
      <c r="D3" s="11" t="str">
        <f>VLOOKUP(CellTherapyData[[#This Row],[Country]],RegionTable[],2,FALSE)</f>
        <v>Europe</v>
      </c>
      <c r="E3" s="11" t="s">
        <v>1239</v>
      </c>
      <c r="F3" s="11" t="s">
        <v>139</v>
      </c>
      <c r="G3" s="11" t="str">
        <f>IF(CellTherapyData[[#This Row],[Product Name]]&lt;&gt;"",VLOOKUP(CellTherapyData[[#This Row],[Indication Lvl 1]],EvalTable[],2,FALSE),"")</f>
        <v>Blood cell disorders</v>
      </c>
      <c r="H3" s="11" t="str">
        <f>IF(CellTherapyData[[#This Row],[Product Name]]&lt;&gt;"",IF(CellTherapyData[[#This Row],[Indication Lvl 1]]&lt;&gt;"",VLOOKUP(CellTherapyData[[#This Row],[Indication Lvl 1]],EvalTable[],3,FALSE),"Unknown"),"")</f>
        <v>Blood</v>
      </c>
      <c r="I3" s="11" t="s">
        <v>83</v>
      </c>
      <c r="J3" s="11" t="str">
        <f>IF(MID(CellTherapyData[[#This Row],[Development Phase]],7,3)="III","Phase III",
IF(MID(CellTherapyData[[#This Row],[Development Phase]],7,2)="II","Phase II",
IF(CellTherapyData[[#This Row],[Development Phase]]="Pre-clinical",CellTherapyData[[#This Row],[Development Phase]],
IF(MID(CellTherapyData[[#This Row],[Development Phase]],7,1)="I","Phase I",
IF(AND(CellTherapyData[[#This Row],[Development Phase]]="",CellTherapyData[[#This Row],[Product Name]]&lt;&gt;""),"Unknown",IF(CellTherapyData[[#This Row],[Development Phase]]="","",
CellTherapyData[[#This Row],[Development Phase]]))))))</f>
        <v>Pre-clinical</v>
      </c>
      <c r="K3" s="11" t="s">
        <v>31</v>
      </c>
      <c r="L3" s="11" t="s">
        <v>20</v>
      </c>
      <c r="M3" s="11" t="s">
        <v>91</v>
      </c>
      <c r="N3" s="8" t="s">
        <v>11</v>
      </c>
      <c r="O3" s="11" t="s">
        <v>95</v>
      </c>
      <c r="P3" s="11" t="s">
        <v>943</v>
      </c>
      <c r="Q3" s="8" t="s">
        <v>94</v>
      </c>
      <c r="R3" s="5" t="s">
        <v>1198</v>
      </c>
      <c r="S3" s="14" t="s">
        <v>1200</v>
      </c>
      <c r="T3" s="14">
        <f>1/COUNTIF(CellTherapyData[Company],CellTherapyData[Company])</f>
        <v>1</v>
      </c>
    </row>
    <row r="4" spans="1:20" ht="16" customHeight="1" x14ac:dyDescent="0.45">
      <c r="A4" s="11" t="s">
        <v>1204</v>
      </c>
      <c r="B4" s="11" t="s">
        <v>1221</v>
      </c>
      <c r="C4" s="11" t="s">
        <v>58</v>
      </c>
      <c r="D4" s="11" t="str">
        <f>VLOOKUP(CellTherapyData[[#This Row],[Country]],RegionTable[],2,FALSE)</f>
        <v>Europe</v>
      </c>
      <c r="E4" s="11" t="s">
        <v>1240</v>
      </c>
      <c r="F4" s="11" t="s">
        <v>1240</v>
      </c>
      <c r="G4" s="11" t="str">
        <f>IF(CellTherapyData[[#This Row],[Product Name]]&lt;&gt;"",VLOOKUP(CellTherapyData[[#This Row],[Indication Lvl 1]],EvalTable[],2,FALSE),"")</f>
        <v>Diabetes treatment</v>
      </c>
      <c r="H4" t="str">
        <f>IF(CellTherapyData[[#This Row],[Product Name]]&lt;&gt;"",IF(CellTherapyData[[#This Row],[Indication Lvl 1]]&lt;&gt;"",VLOOKUP(CellTherapyData[[#This Row],[Indication Lvl 1]],EvalTable[],3,FALSE),"Unknown"),"")</f>
        <v>Diabetes</v>
      </c>
      <c r="I4" s="12"/>
      <c r="J4" s="12" t="str">
        <f>IF(MID(CellTherapyData[[#This Row],[Development Phase]],7,3)="III","Phase III",
IF(MID(CellTherapyData[[#This Row],[Development Phase]],7,2)="II","Phase II",
IF(CellTherapyData[[#This Row],[Development Phase]]="Pre-clinical",CellTherapyData[[#This Row],[Development Phase]],
IF(MID(CellTherapyData[[#This Row],[Development Phase]],7,1)="I","Phase I",
IF(AND(CellTherapyData[[#This Row],[Development Phase]]="",CellTherapyData[[#This Row],[Product Name]]&lt;&gt;""),"Unknown",IF(CellTherapyData[[#This Row],[Development Phase]]="","",
CellTherapyData[[#This Row],[Development Phase]]))))))</f>
        <v>Unknown</v>
      </c>
      <c r="K4" s="11" t="s">
        <v>953</v>
      </c>
      <c r="L4" s="11" t="s">
        <v>952</v>
      </c>
      <c r="M4" s="11" t="s">
        <v>954</v>
      </c>
      <c r="N4" s="11" t="s">
        <v>955</v>
      </c>
      <c r="O4" s="11" t="s">
        <v>946</v>
      </c>
      <c r="P4" s="11"/>
      <c r="R4" s="5" t="s">
        <v>1198</v>
      </c>
      <c r="S4" t="s">
        <v>956</v>
      </c>
      <c r="T4" s="11">
        <f>1/COUNTIF(CellTherapyData[Company],CellTherapyData[Company])</f>
        <v>0.5</v>
      </c>
    </row>
    <row r="5" spans="1:20" ht="16" customHeight="1" x14ac:dyDescent="0.45">
      <c r="A5" s="11" t="s">
        <v>1204</v>
      </c>
      <c r="B5" s="11" t="s">
        <v>1221</v>
      </c>
      <c r="C5" s="11" t="s">
        <v>58</v>
      </c>
      <c r="D5" s="11" t="str">
        <f>VLOOKUP(CellTherapyData[[#This Row],[Country]],RegionTable[],2,FALSE)</f>
        <v>Europe</v>
      </c>
      <c r="E5" s="11" t="s">
        <v>1241</v>
      </c>
      <c r="F5" s="11" t="s">
        <v>1241</v>
      </c>
      <c r="G5" s="11" t="str">
        <f>IF(CellTherapyData[[#This Row],[Product Name]]&lt;&gt;"",VLOOKUP(CellTherapyData[[#This Row],[Indication Lvl 1]],EvalTable[],2,FALSE),"")</f>
        <v>Diabetes treatment</v>
      </c>
      <c r="H5" s="11" t="str">
        <f>IF(CellTherapyData[[#This Row],[Product Name]]&lt;&gt;"",IF(CellTherapyData[[#This Row],[Indication Lvl 1]]&lt;&gt;"",VLOOKUP(CellTherapyData[[#This Row],[Indication Lvl 1]],EvalTable[],3,FALSE),"Unknown"),"")</f>
        <v>Diabetes</v>
      </c>
      <c r="I5" s="12"/>
      <c r="J5" s="12" t="str">
        <f>IF(MID(CellTherapyData[[#This Row],[Development Phase]],7,3)="III","Phase III",
IF(MID(CellTherapyData[[#This Row],[Development Phase]],7,2)="II","Phase II",
IF(CellTherapyData[[#This Row],[Development Phase]]="Pre-clinical",CellTherapyData[[#This Row],[Development Phase]],
IF(MID(CellTherapyData[[#This Row],[Development Phase]],7,1)="I","Phase I",
IF(AND(CellTherapyData[[#This Row],[Development Phase]]="",CellTherapyData[[#This Row],[Product Name]]&lt;&gt;""),"Unknown",IF(CellTherapyData[[#This Row],[Development Phase]]="","",
CellTherapyData[[#This Row],[Development Phase]]))))))</f>
        <v>Unknown</v>
      </c>
      <c r="K5" s="11" t="s">
        <v>953</v>
      </c>
      <c r="L5" s="11" t="s">
        <v>952</v>
      </c>
      <c r="M5" s="11" t="s">
        <v>954</v>
      </c>
      <c r="N5" s="11" t="s">
        <v>955</v>
      </c>
      <c r="O5" s="11" t="s">
        <v>946</v>
      </c>
      <c r="P5" s="11"/>
      <c r="Q5" s="11"/>
      <c r="R5" s="5" t="s">
        <v>1198</v>
      </c>
      <c r="S5" s="11" t="s">
        <v>956</v>
      </c>
      <c r="T5" s="11">
        <f>1/COUNTIF(CellTherapyData[Company],CellTherapyData[Company])</f>
        <v>0.5</v>
      </c>
    </row>
    <row r="6" spans="1:20" ht="16" customHeight="1" x14ac:dyDescent="0.45">
      <c r="A6" s="11" t="s">
        <v>1205</v>
      </c>
      <c r="B6" s="11" t="s">
        <v>1222</v>
      </c>
      <c r="C6" s="11" t="s">
        <v>51</v>
      </c>
      <c r="D6" s="11" t="str">
        <f>VLOOKUP(CellTherapyData[[#This Row],[Country]],RegionTable[],2,FALSE)</f>
        <v>N. America</v>
      </c>
      <c r="E6" s="11" t="s">
        <v>14</v>
      </c>
      <c r="F6" s="11" t="s">
        <v>14</v>
      </c>
      <c r="G6" s="11" t="str">
        <f>IF(CellTherapyData[[#This Row],[Product Name]]&lt;&gt;"",VLOOKUP(CellTherapyData[[#This Row],[Indication Lvl 1]],EvalTable[],2,FALSE),"")</f>
        <v>Solid tumours</v>
      </c>
      <c r="H6" t="str">
        <f>IF(CellTherapyData[[#This Row],[Product Name]]&lt;&gt;"",IF(CellTherapyData[[#This Row],[Indication Lvl 1]]&lt;&gt;"",VLOOKUP(CellTherapyData[[#This Row],[Indication Lvl 1]],EvalTable[],3,FALSE),"Unknown"),"")</f>
        <v>Cancer</v>
      </c>
      <c r="I6" s="11" t="s">
        <v>90</v>
      </c>
      <c r="J6" s="11" t="str">
        <f>IF(MID(CellTherapyData[[#This Row],[Development Phase]],7,3)="III","Phase III",
IF(MID(CellTherapyData[[#This Row],[Development Phase]],7,2)="II","Phase II",
IF(CellTherapyData[[#This Row],[Development Phase]]="Pre-clinical",CellTherapyData[[#This Row],[Development Phase]],
IF(MID(CellTherapyData[[#This Row],[Development Phase]],7,1)="I","Phase I",
IF(AND(CellTherapyData[[#This Row],[Development Phase]]="",CellTherapyData[[#This Row],[Product Name]]&lt;&gt;""),"Unknown",IF(CellTherapyData[[#This Row],[Development Phase]]="","",
CellTherapyData[[#This Row],[Development Phase]]))))))</f>
        <v>Phase III</v>
      </c>
      <c r="K6" s="11" t="s">
        <v>19</v>
      </c>
      <c r="L6" s="11" t="s">
        <v>20</v>
      </c>
      <c r="M6" s="11" t="s">
        <v>91</v>
      </c>
      <c r="N6" s="11" t="s">
        <v>949</v>
      </c>
      <c r="O6" s="11" t="s">
        <v>95</v>
      </c>
      <c r="P6" s="11" t="s">
        <v>944</v>
      </c>
      <c r="Q6" s="11" t="s">
        <v>94</v>
      </c>
      <c r="R6" s="5" t="s">
        <v>1198</v>
      </c>
      <c r="S6" s="11"/>
      <c r="T6" s="11">
        <f>1/COUNTIF(CellTherapyData[Company],CellTherapyData[Company])</f>
        <v>1</v>
      </c>
    </row>
    <row r="7" spans="1:20" ht="16" customHeight="1" x14ac:dyDescent="0.45">
      <c r="A7" s="11" t="s">
        <v>1206</v>
      </c>
      <c r="B7" s="11" t="s">
        <v>1223</v>
      </c>
      <c r="C7" s="11" t="s">
        <v>55</v>
      </c>
      <c r="D7" s="11" t="str">
        <f>VLOOKUP(CellTherapyData[[#This Row],[Country]],RegionTable[],2,FALSE)</f>
        <v>Asia</v>
      </c>
      <c r="E7" s="11" t="s">
        <v>969</v>
      </c>
      <c r="F7" s="11" t="s">
        <v>969</v>
      </c>
      <c r="G7" s="11" t="str">
        <f>IF(CellTherapyData[[#This Row],[Product Name]]&lt;&gt;"",VLOOKUP(CellTherapyData[[#This Row],[Indication Lvl 1]],EvalTable[],2,FALSE),"")</f>
        <v>Solid tumours</v>
      </c>
      <c r="H7" t="str">
        <f>IF(CellTherapyData[[#This Row],[Product Name]]&lt;&gt;"",IF(CellTherapyData[[#This Row],[Indication Lvl 1]]&lt;&gt;"",VLOOKUP(CellTherapyData[[#This Row],[Indication Lvl 1]],EvalTable[],3,FALSE),"Unknown"),"")</f>
        <v>Cancer</v>
      </c>
      <c r="I7" t="s">
        <v>89</v>
      </c>
      <c r="J7" s="11" t="str">
        <f>IF(MID(CellTherapyData[[#This Row],[Development Phase]],7,3)="III","Phase III",
IF(MID(CellTherapyData[[#This Row],[Development Phase]],7,2)="II","Phase II",
IF(CellTherapyData[[#This Row],[Development Phase]]="Pre-clinical",CellTherapyData[[#This Row],[Development Phase]],
IF(MID(CellTherapyData[[#This Row],[Development Phase]],7,1)="I","Phase I",
IF(AND(CellTherapyData[[#This Row],[Development Phase]]="",CellTherapyData[[#This Row],[Product Name]]&lt;&gt;""),"Unknown",IF(CellTherapyData[[#This Row],[Development Phase]]="","",
CellTherapyData[[#This Row],[Development Phase]]))))))</f>
        <v>Phase I</v>
      </c>
      <c r="K7" t="s">
        <v>31</v>
      </c>
      <c r="L7" s="11" t="s">
        <v>20</v>
      </c>
      <c r="M7" t="s">
        <v>91</v>
      </c>
      <c r="N7" s="8" t="s">
        <v>11</v>
      </c>
      <c r="O7" t="s">
        <v>95</v>
      </c>
      <c r="P7" t="s">
        <v>943</v>
      </c>
      <c r="Q7" s="8" t="s">
        <v>94</v>
      </c>
      <c r="R7" s="5" t="s">
        <v>1198</v>
      </c>
      <c r="S7" s="14"/>
      <c r="T7" s="14">
        <f>1/COUNTIF(CellTherapyData[Company],CellTherapyData[Company])</f>
        <v>1</v>
      </c>
    </row>
    <row r="8" spans="1:20" ht="16" customHeight="1" x14ac:dyDescent="0.45">
      <c r="A8" t="s">
        <v>1207</v>
      </c>
      <c r="B8" s="11" t="s">
        <v>1224</v>
      </c>
      <c r="C8" t="s">
        <v>65</v>
      </c>
      <c r="D8" s="11" t="str">
        <f>VLOOKUP(CellTherapyData[[#This Row],[Country]],RegionTable[],2,FALSE)</f>
        <v>Asia</v>
      </c>
      <c r="E8" t="s">
        <v>1242</v>
      </c>
      <c r="F8" t="s">
        <v>205</v>
      </c>
      <c r="G8" s="11" t="str">
        <f>IF(CellTherapyData[[#This Row],[Product Name]]&lt;&gt;"",VLOOKUP(CellTherapyData[[#This Row],[Indication Lvl 1]],EvalTable[],2,FALSE),"")</f>
        <v>Solid tumours</v>
      </c>
      <c r="H8" t="str">
        <f>IF(CellTherapyData[[#This Row],[Product Name]]&lt;&gt;"",IF(CellTherapyData[[#This Row],[Indication Lvl 1]]&lt;&gt;"",VLOOKUP(CellTherapyData[[#This Row],[Indication Lvl 1]],EvalTable[],3,FALSE),"Unknown"),"")</f>
        <v>Cancer</v>
      </c>
      <c r="I8" t="s">
        <v>88</v>
      </c>
      <c r="J8" s="11" t="str">
        <f>IF(MID(CellTherapyData[[#This Row],[Development Phase]],7,3)="III","Phase III",
IF(MID(CellTherapyData[[#This Row],[Development Phase]],7,2)="II","Phase II",
IF(CellTherapyData[[#This Row],[Development Phase]]="Pre-clinical",CellTherapyData[[#This Row],[Development Phase]],
IF(MID(CellTherapyData[[#This Row],[Development Phase]],7,1)="I","Phase I",
IF(AND(CellTherapyData[[#This Row],[Development Phase]]="",CellTherapyData[[#This Row],[Product Name]]&lt;&gt;""),"Unknown",IF(CellTherapyData[[#This Row],[Development Phase]]="","",
CellTherapyData[[#This Row],[Development Phase]]))))))</f>
        <v>Phase II</v>
      </c>
      <c r="K8" s="11" t="s">
        <v>93</v>
      </c>
      <c r="L8" t="s">
        <v>96</v>
      </c>
      <c r="M8" t="s">
        <v>91</v>
      </c>
      <c r="N8" s="11" t="s">
        <v>26</v>
      </c>
      <c r="O8" t="s">
        <v>95</v>
      </c>
      <c r="P8" t="s">
        <v>947</v>
      </c>
      <c r="Q8" t="s">
        <v>97</v>
      </c>
      <c r="R8" s="5" t="s">
        <v>1198</v>
      </c>
      <c r="T8" s="11">
        <f>1/COUNTIF(CellTherapyData[Company],CellTherapyData[Company])</f>
        <v>1</v>
      </c>
    </row>
    <row r="9" spans="1:20" ht="16" customHeight="1" x14ac:dyDescent="0.45">
      <c r="A9" t="s">
        <v>1208</v>
      </c>
      <c r="B9" s="11" t="s">
        <v>1225</v>
      </c>
      <c r="C9" t="s">
        <v>80</v>
      </c>
      <c r="D9" s="11" t="str">
        <f>VLOOKUP(CellTherapyData[[#This Row],[Country]],RegionTable[],2,FALSE)</f>
        <v>S. &amp; Central America</v>
      </c>
      <c r="E9" t="s">
        <v>1243</v>
      </c>
      <c r="F9" t="s">
        <v>1244</v>
      </c>
      <c r="G9" s="11" t="str">
        <f>IF(CellTherapyData[[#This Row],[Product Name]]&lt;&gt;"",VLOOKUP(CellTherapyData[[#This Row],[Indication Lvl 1]],EvalTable[],2,FALSE),"")</f>
        <v>Degenerative disorders</v>
      </c>
      <c r="H9" t="str">
        <f>IF(CellTherapyData[[#This Row],[Product Name]]&lt;&gt;"",IF(CellTherapyData[[#This Row],[Indication Lvl 1]]&lt;&gt;"",VLOOKUP(CellTherapyData[[#This Row],[Indication Lvl 1]],EvalTable[],3,FALSE),"Unknown"),"")</f>
        <v>Neurology</v>
      </c>
      <c r="I9" s="11" t="s">
        <v>86</v>
      </c>
      <c r="J9" s="11" t="str">
        <f>IF(MID(CellTherapyData[[#This Row],[Development Phase]],7,3)="III","Phase III",
IF(MID(CellTherapyData[[#This Row],[Development Phase]],7,2)="II","Phase II",
IF(CellTherapyData[[#This Row],[Development Phase]]="Pre-clinical",CellTherapyData[[#This Row],[Development Phase]],
IF(MID(CellTherapyData[[#This Row],[Development Phase]],7,1)="I","Phase I",
IF(AND(CellTherapyData[[#This Row],[Development Phase]]="",CellTherapyData[[#This Row],[Product Name]]&lt;&gt;""),"Unknown",IF(CellTherapyData[[#This Row],[Development Phase]]="","",
CellTherapyData[[#This Row],[Development Phase]]))))))</f>
        <v>Phase I</v>
      </c>
      <c r="K9" s="11" t="s">
        <v>19</v>
      </c>
      <c r="L9" t="s">
        <v>29</v>
      </c>
      <c r="M9" t="s">
        <v>92</v>
      </c>
      <c r="N9" s="11" t="s">
        <v>11</v>
      </c>
      <c r="O9" t="s">
        <v>95</v>
      </c>
      <c r="P9" t="s">
        <v>944</v>
      </c>
      <c r="Q9" t="s">
        <v>94</v>
      </c>
      <c r="R9" s="5" t="s">
        <v>1198</v>
      </c>
      <c r="T9" s="11">
        <f>1/COUNTIF(CellTherapyData[Company],CellTherapyData[Company])</f>
        <v>0.5</v>
      </c>
    </row>
    <row r="10" spans="1:20" ht="16" customHeight="1" x14ac:dyDescent="0.45">
      <c r="A10" t="s">
        <v>1208</v>
      </c>
      <c r="B10" s="11" t="s">
        <v>1226</v>
      </c>
      <c r="C10" t="s">
        <v>80</v>
      </c>
      <c r="D10" s="11" t="str">
        <f>VLOOKUP(CellTherapyData[[#This Row],[Country]],RegionTable[],2,FALSE)</f>
        <v>S. &amp; Central America</v>
      </c>
      <c r="E10" t="s">
        <v>345</v>
      </c>
      <c r="F10" t="s">
        <v>345</v>
      </c>
      <c r="G10" s="11" t="str">
        <f>IF(CellTherapyData[[#This Row],[Product Name]]&lt;&gt;"",VLOOKUP(CellTherapyData[[#This Row],[Indication Lvl 1]],EvalTable[],2,FALSE),"")</f>
        <v>HIV associated disorders</v>
      </c>
      <c r="H10" t="str">
        <f>IF(CellTherapyData[[#This Row],[Product Name]]&lt;&gt;"",IF(CellTherapyData[[#This Row],[Indication Lvl 1]]&lt;&gt;"",VLOOKUP(CellTherapyData[[#This Row],[Indication Lvl 1]],EvalTable[],3,FALSE),"Unknown"),"")</f>
        <v>HIV &amp; related conditions</v>
      </c>
      <c r="I10" s="11" t="s">
        <v>959</v>
      </c>
      <c r="J10" s="11" t="str">
        <f>IF(MID(CellTherapyData[[#This Row],[Development Phase]],7,3)="III","Phase III",
IF(MID(CellTherapyData[[#This Row],[Development Phase]],7,2)="II","Phase II",
IF(CellTherapyData[[#This Row],[Development Phase]]="Pre-clinical",CellTherapyData[[#This Row],[Development Phase]],
IF(MID(CellTherapyData[[#This Row],[Development Phase]],7,1)="I","Phase I",
IF(AND(CellTherapyData[[#This Row],[Development Phase]]="",CellTherapyData[[#This Row],[Product Name]]&lt;&gt;""),"Unknown",IF(CellTherapyData[[#This Row],[Development Phase]]="","",
CellTherapyData[[#This Row],[Development Phase]]))))))</f>
        <v>Basic Research</v>
      </c>
      <c r="K10" s="11" t="s">
        <v>22</v>
      </c>
      <c r="L10" t="s">
        <v>9</v>
      </c>
      <c r="M10" t="s">
        <v>91</v>
      </c>
      <c r="N10" s="12"/>
      <c r="O10" t="s">
        <v>946</v>
      </c>
      <c r="Q10" t="s">
        <v>94</v>
      </c>
      <c r="R10" s="5" t="s">
        <v>1198</v>
      </c>
      <c r="T10" s="11">
        <f>1/COUNTIF(CellTherapyData[Company],CellTherapyData[Company])</f>
        <v>0.5</v>
      </c>
    </row>
    <row r="11" spans="1:20" ht="16" customHeight="1" x14ac:dyDescent="0.45">
      <c r="A11" s="11" t="s">
        <v>1209</v>
      </c>
      <c r="B11" s="11" t="s">
        <v>1227</v>
      </c>
      <c r="C11" s="11" t="s">
        <v>58</v>
      </c>
      <c r="D11" s="11" t="str">
        <f>VLOOKUP(CellTherapyData[[#This Row],[Country]],RegionTable[],2,FALSE)</f>
        <v>Europe</v>
      </c>
      <c r="E11" s="11" t="s">
        <v>1245</v>
      </c>
      <c r="F11" s="11" t="s">
        <v>1246</v>
      </c>
      <c r="G11" s="11" t="str">
        <f>IF(CellTherapyData[[#This Row],[Product Name]]&lt;&gt;"",VLOOKUP(CellTherapyData[[#This Row],[Indication Lvl 1]],EvalTable[],2,FALSE),"")</f>
        <v>Ischaemic heart disease</v>
      </c>
      <c r="H11" t="str">
        <f>IF(CellTherapyData[[#This Row],[Product Name]]&lt;&gt;"",IF(CellTherapyData[[#This Row],[Indication Lvl 1]]&lt;&gt;"",VLOOKUP(CellTherapyData[[#This Row],[Indication Lvl 1]],EvalTable[],3,FALSE),"Unknown"),"")</f>
        <v>Cardiovascular</v>
      </c>
      <c r="I11" s="11" t="s">
        <v>959</v>
      </c>
      <c r="J11" s="11" t="str">
        <f>IF(MID(CellTherapyData[[#This Row],[Development Phase]],7,3)="III","Phase III",
IF(MID(CellTherapyData[[#This Row],[Development Phase]],7,2)="II","Phase II",
IF(CellTherapyData[[#This Row],[Development Phase]]="Pre-clinical",CellTherapyData[[#This Row],[Development Phase]],
IF(MID(CellTherapyData[[#This Row],[Development Phase]],7,1)="I","Phase I",
IF(AND(CellTherapyData[[#This Row],[Development Phase]]="",CellTherapyData[[#This Row],[Product Name]]&lt;&gt;""),"Unknown",IF(CellTherapyData[[#This Row],[Development Phase]]="","",
CellTherapyData[[#This Row],[Development Phase]]))))))</f>
        <v>Basic Research</v>
      </c>
      <c r="K11" s="12"/>
      <c r="L11" s="12"/>
      <c r="M11" s="4" t="s">
        <v>1188</v>
      </c>
      <c r="N11" s="12"/>
      <c r="O11" s="11" t="s">
        <v>946</v>
      </c>
      <c r="P11" s="11"/>
      <c r="Q11" s="11" t="s">
        <v>94</v>
      </c>
      <c r="R11" s="5" t="s">
        <v>1198</v>
      </c>
      <c r="S11" s="11"/>
      <c r="T11" s="11">
        <f>1/COUNTIF(CellTherapyData[Company],CellTherapyData[Company])</f>
        <v>1</v>
      </c>
    </row>
    <row r="12" spans="1:20" ht="16" customHeight="1" x14ac:dyDescent="0.45">
      <c r="A12" t="s">
        <v>1210</v>
      </c>
      <c r="B12" s="11" t="s">
        <v>1228</v>
      </c>
      <c r="C12" t="s">
        <v>65</v>
      </c>
      <c r="D12" s="11" t="str">
        <f>VLOOKUP(CellTherapyData[[#This Row],[Country]],RegionTable[],2,FALSE)</f>
        <v>Asia</v>
      </c>
      <c r="E12" t="s">
        <v>884</v>
      </c>
      <c r="F12" s="11" t="s">
        <v>884</v>
      </c>
      <c r="G12" s="11" t="str">
        <f>IF(CellTherapyData[[#This Row],[Product Name]]&lt;&gt;"",VLOOKUP(CellTherapyData[[#This Row],[Indication Lvl 1]],EvalTable[],2,FALSE),"")</f>
        <v>Miscellaneous skin disorders</v>
      </c>
      <c r="H12" t="str">
        <f>IF(CellTherapyData[[#This Row],[Product Name]]&lt;&gt;"",IF(CellTherapyData[[#This Row],[Indication Lvl 1]]&lt;&gt;"",VLOOKUP(CellTherapyData[[#This Row],[Indication Lvl 1]],EvalTable[],3,FALSE),"Unknown"),"")</f>
        <v>Skin</v>
      </c>
      <c r="I12" t="s">
        <v>84</v>
      </c>
      <c r="J12" s="11" t="str">
        <f>IF(MID(CellTherapyData[[#This Row],[Development Phase]],7,3)="III","Phase III",
IF(MID(CellTherapyData[[#This Row],[Development Phase]],7,2)="II","Phase II",
IF(CellTherapyData[[#This Row],[Development Phase]]="Pre-clinical",CellTherapyData[[#This Row],[Development Phase]],
IF(MID(CellTherapyData[[#This Row],[Development Phase]],7,1)="I","Phase I",
IF(AND(CellTherapyData[[#This Row],[Development Phase]]="",CellTherapyData[[#This Row],[Product Name]]&lt;&gt;""),"Unknown",IF(CellTherapyData[[#This Row],[Development Phase]]="","",
CellTherapyData[[#This Row],[Development Phase]]))))))</f>
        <v>Marketed</v>
      </c>
      <c r="K12" t="s">
        <v>21</v>
      </c>
      <c r="L12" t="s">
        <v>25</v>
      </c>
      <c r="M12" s="11" t="s">
        <v>91</v>
      </c>
      <c r="N12" s="11"/>
      <c r="Q12" s="11" t="s">
        <v>97</v>
      </c>
      <c r="R12" s="5" t="s">
        <v>1198</v>
      </c>
      <c r="S12" s="11"/>
      <c r="T12" s="11">
        <f>1/COUNTIF(CellTherapyData[Company],CellTherapyData[Company])</f>
        <v>1</v>
      </c>
    </row>
    <row r="13" spans="1:20" ht="16" customHeight="1" x14ac:dyDescent="0.45">
      <c r="A13" t="s">
        <v>1211</v>
      </c>
      <c r="B13" s="11" t="s">
        <v>1229</v>
      </c>
      <c r="C13" t="s">
        <v>51</v>
      </c>
      <c r="D13" s="11" t="str">
        <f>VLOOKUP(CellTherapyData[[#This Row],[Country]],RegionTable[],2,FALSE)</f>
        <v>N. America</v>
      </c>
      <c r="E13" t="s">
        <v>1247</v>
      </c>
      <c r="F13" t="s">
        <v>1248</v>
      </c>
      <c r="G13" s="11" t="str">
        <f>IF(CellTherapyData[[#This Row],[Product Name]]&lt;&gt;"",VLOOKUP(CellTherapyData[[#This Row],[Indication Lvl 1]],EvalTable[],2,FALSE),"")</f>
        <v>Blood &amp; blood forming malignancies</v>
      </c>
      <c r="H13" t="str">
        <f>IF(CellTherapyData[[#This Row],[Product Name]]&lt;&gt;"",IF(CellTherapyData[[#This Row],[Indication Lvl 1]]&lt;&gt;"",VLOOKUP(CellTherapyData[[#This Row],[Indication Lvl 1]],EvalTable[],3,FALSE),"Unknown"),"")</f>
        <v>Cancer</v>
      </c>
      <c r="I13" t="s">
        <v>88</v>
      </c>
      <c r="J13" s="11" t="str">
        <f>IF(MID(CellTherapyData[[#This Row],[Development Phase]],7,3)="III","Phase III",
IF(MID(CellTherapyData[[#This Row],[Development Phase]],7,2)="II","Phase II",
IF(CellTherapyData[[#This Row],[Development Phase]]="Pre-clinical",CellTherapyData[[#This Row],[Development Phase]],
IF(MID(CellTherapyData[[#This Row],[Development Phase]],7,1)="I","Phase I",
IF(AND(CellTherapyData[[#This Row],[Development Phase]]="",CellTherapyData[[#This Row],[Product Name]]&lt;&gt;""),"Unknown",IF(CellTherapyData[[#This Row],[Development Phase]]="","",
CellTherapyData[[#This Row],[Development Phase]]))))))</f>
        <v>Phase II</v>
      </c>
      <c r="L13" s="11"/>
      <c r="M13" s="4" t="s">
        <v>1188</v>
      </c>
      <c r="Q13" t="s">
        <v>94</v>
      </c>
      <c r="R13" s="5" t="s">
        <v>1198</v>
      </c>
      <c r="S13" t="s">
        <v>1201</v>
      </c>
      <c r="T13" s="11">
        <f>1/COUNTIF(CellTherapyData[Company],CellTherapyData[Company])</f>
        <v>1</v>
      </c>
    </row>
    <row r="14" spans="1:20" ht="16" customHeight="1" x14ac:dyDescent="0.45">
      <c r="A14" s="11" t="s">
        <v>1212</v>
      </c>
      <c r="B14" s="11" t="s">
        <v>1230</v>
      </c>
      <c r="C14" s="11" t="s">
        <v>51</v>
      </c>
      <c r="D14" s="11" t="str">
        <f>VLOOKUP(CellTherapyData[[#This Row],[Country]],RegionTable[],2,FALSE)</f>
        <v>N. America</v>
      </c>
      <c r="E14" s="11" t="s">
        <v>1249</v>
      </c>
      <c r="F14" s="11" t="s">
        <v>13</v>
      </c>
      <c r="G14" s="11" t="str">
        <f>IF(CellTherapyData[[#This Row],[Product Name]]&lt;&gt;"",VLOOKUP(CellTherapyData[[#This Row],[Indication Lvl 1]],EvalTable[],2,FALSE),"")</f>
        <v>Solid tumours</v>
      </c>
      <c r="H14" s="11" t="str">
        <f>IF(CellTherapyData[[#This Row],[Product Name]]&lt;&gt;"",IF(CellTherapyData[[#This Row],[Indication Lvl 1]]&lt;&gt;"",VLOOKUP(CellTherapyData[[#This Row],[Indication Lvl 1]],EvalTable[],3,FALSE),"Unknown"),"")</f>
        <v>Cancer</v>
      </c>
      <c r="I14" s="11" t="s">
        <v>90</v>
      </c>
      <c r="J14" s="11" t="str">
        <f>IF(MID(CellTherapyData[[#This Row],[Development Phase]],7,3)="III","Phase III",
IF(MID(CellTherapyData[[#This Row],[Development Phase]],7,2)="II","Phase II",
IF(CellTherapyData[[#This Row],[Development Phase]]="Pre-clinical",CellTherapyData[[#This Row],[Development Phase]],
IF(MID(CellTherapyData[[#This Row],[Development Phase]],7,1)="I","Phase I",
IF(AND(CellTherapyData[[#This Row],[Development Phase]]="",CellTherapyData[[#This Row],[Product Name]]&lt;&gt;""),"Unknown",IF(CellTherapyData[[#This Row],[Development Phase]]="","",
CellTherapyData[[#This Row],[Development Phase]]))))))</f>
        <v>Phase III</v>
      </c>
      <c r="K14" s="11" t="s">
        <v>19</v>
      </c>
      <c r="L14" s="11" t="s">
        <v>20</v>
      </c>
      <c r="M14" s="11" t="s">
        <v>91</v>
      </c>
      <c r="N14" s="11"/>
      <c r="O14" s="11" t="s">
        <v>95</v>
      </c>
      <c r="P14" s="11" t="s">
        <v>944</v>
      </c>
      <c r="Q14" s="11" t="s">
        <v>94</v>
      </c>
      <c r="R14" s="5" t="s">
        <v>1198</v>
      </c>
      <c r="S14" s="11"/>
      <c r="T14" s="11">
        <f>1/COUNTIF(CellTherapyData[Company],CellTherapyData[Company])</f>
        <v>1</v>
      </c>
    </row>
    <row r="15" spans="1:20" ht="16" customHeight="1" x14ac:dyDescent="0.45">
      <c r="A15" t="s">
        <v>1213</v>
      </c>
      <c r="B15" s="11" t="s">
        <v>1231</v>
      </c>
      <c r="C15" t="s">
        <v>51</v>
      </c>
      <c r="D15" s="11" t="str">
        <f>VLOOKUP(CellTherapyData[[#This Row],[Country]],RegionTable[],2,FALSE)</f>
        <v>N. America</v>
      </c>
      <c r="E15" s="11" t="s">
        <v>37</v>
      </c>
      <c r="F15" s="11" t="s">
        <v>1250</v>
      </c>
      <c r="G15" s="11" t="str">
        <f>IF(CellTherapyData[[#This Row],[Product Name]]&lt;&gt;"",VLOOKUP(CellTherapyData[[#This Row],[Indication Lvl 1]],EvalTable[],2,FALSE),"")</f>
        <v>Autoimmune disorders</v>
      </c>
      <c r="H15" t="str">
        <f>IF(CellTherapyData[[#This Row],[Product Name]]&lt;&gt;"",IF(CellTherapyData[[#This Row],[Indication Lvl 1]]&lt;&gt;"",VLOOKUP(CellTherapyData[[#This Row],[Indication Lvl 1]],EvalTable[],3,FALSE),"Unknown"),"")</f>
        <v>Immunology</v>
      </c>
      <c r="I15" t="s">
        <v>87</v>
      </c>
      <c r="J15" s="11" t="str">
        <f>IF(MID(CellTherapyData[[#This Row],[Development Phase]],7,3)="III","Phase III",
IF(MID(CellTherapyData[[#This Row],[Development Phase]],7,2)="II","Phase II",
IF(CellTherapyData[[#This Row],[Development Phase]]="Pre-clinical",CellTherapyData[[#This Row],[Development Phase]],
IF(MID(CellTherapyData[[#This Row],[Development Phase]],7,1)="I","Phase I",
IF(AND(CellTherapyData[[#This Row],[Development Phase]]="",CellTherapyData[[#This Row],[Product Name]]&lt;&gt;""),"Unknown",IF(CellTherapyData[[#This Row],[Development Phase]]="","",
CellTherapyData[[#This Row],[Development Phase]]))))))</f>
        <v>Phase II</v>
      </c>
      <c r="K15" t="s">
        <v>38</v>
      </c>
      <c r="L15" s="11" t="s">
        <v>32</v>
      </c>
      <c r="M15" s="11" t="s">
        <v>91</v>
      </c>
      <c r="N15" s="11"/>
      <c r="O15" t="s">
        <v>95</v>
      </c>
      <c r="Q15" t="s">
        <v>94</v>
      </c>
      <c r="R15" s="5" t="s">
        <v>1198</v>
      </c>
      <c r="T15" s="11">
        <f>1/COUNTIF(CellTherapyData[Company],CellTherapyData[Company])</f>
        <v>1</v>
      </c>
    </row>
    <row r="16" spans="1:20" ht="16" customHeight="1" x14ac:dyDescent="0.45">
      <c r="A16" s="4" t="s">
        <v>1214</v>
      </c>
      <c r="B16" s="4" t="s">
        <v>1232</v>
      </c>
      <c r="C16" s="4" t="s">
        <v>54</v>
      </c>
      <c r="D16" s="4" t="str">
        <f>VLOOKUP(CellTherapyData[[#This Row],[Country]],RegionTable[],2,FALSE)</f>
        <v>Oceania</v>
      </c>
      <c r="E16" s="4" t="s">
        <v>1251</v>
      </c>
      <c r="F16" t="s">
        <v>4</v>
      </c>
      <c r="G16" s="11" t="str">
        <f>IF(CellTherapyData[[#This Row],[Product Name]]&lt;&gt;"",VLOOKUP(CellTherapyData[[#This Row],[Indication Lvl 1]],EvalTable[],2,FALSE),"")</f>
        <v>Miscellaneous musculoskeletal</v>
      </c>
      <c r="H16" t="str">
        <f>IF(CellTherapyData[[#This Row],[Product Name]]&lt;&gt;"",IF(CellTherapyData[[#This Row],[Indication Lvl 1]]&lt;&gt;"",VLOOKUP(CellTherapyData[[#This Row],[Indication Lvl 1]],EvalTable[],3,FALSE),"Unknown"),"")</f>
        <v>Musculoskeletal</v>
      </c>
      <c r="I16" s="4"/>
      <c r="J16" s="4" t="str">
        <f>IF(MID(CellTherapyData[[#This Row],[Development Phase]],7,3)="III","Phase III",
IF(MID(CellTherapyData[[#This Row],[Development Phase]],7,2)="II","Phase II",
IF(CellTherapyData[[#This Row],[Development Phase]]="Pre-clinical",CellTherapyData[[#This Row],[Development Phase]],
IF(MID(CellTherapyData[[#This Row],[Development Phase]],7,1)="I","Phase I",
IF(AND(CellTherapyData[[#This Row],[Development Phase]]="",CellTherapyData[[#This Row],[Product Name]]&lt;&gt;""),"Unknown",IF(CellTherapyData[[#This Row],[Development Phase]]="","",
CellTherapyData[[#This Row],[Development Phase]]))))))</f>
        <v>Unknown</v>
      </c>
      <c r="K16" s="4" t="s">
        <v>7</v>
      </c>
      <c r="L16" s="4" t="s">
        <v>950</v>
      </c>
      <c r="M16" s="4" t="s">
        <v>91</v>
      </c>
      <c r="N16" s="4" t="s">
        <v>951</v>
      </c>
      <c r="O16" s="4" t="s">
        <v>946</v>
      </c>
      <c r="P16" s="4"/>
      <c r="Q16" s="4" t="s">
        <v>94</v>
      </c>
      <c r="R16" s="5" t="s">
        <v>1198</v>
      </c>
      <c r="S16" s="4"/>
      <c r="T16" s="4">
        <f>1/COUNTIF(CellTherapyData[Company],CellTherapyData[Company])</f>
        <v>1</v>
      </c>
    </row>
    <row r="17" spans="1:20" ht="16" customHeight="1" x14ac:dyDescent="0.45">
      <c r="A17" s="11" t="s">
        <v>1215</v>
      </c>
      <c r="B17" s="11" t="s">
        <v>1233</v>
      </c>
      <c r="C17" s="11" t="s">
        <v>51</v>
      </c>
      <c r="D17" s="11" t="str">
        <f>VLOOKUP(CellTherapyData[[#This Row],[Country]],RegionTable[],2,FALSE)</f>
        <v>N. America</v>
      </c>
      <c r="E17" s="11" t="s">
        <v>1252</v>
      </c>
      <c r="F17" s="11" t="s">
        <v>1246</v>
      </c>
      <c r="G17" s="11" t="str">
        <f>IF(CellTherapyData[[#This Row],[Product Name]]&lt;&gt;"",VLOOKUP(CellTherapyData[[#This Row],[Indication Lvl 1]],EvalTable[],2,FALSE),"")</f>
        <v>Ischaemic heart disease</v>
      </c>
      <c r="H17" s="11" t="str">
        <f>IF(CellTherapyData[[#This Row],[Product Name]]&lt;&gt;"",IF(CellTherapyData[[#This Row],[Indication Lvl 1]]&lt;&gt;"",VLOOKUP(CellTherapyData[[#This Row],[Indication Lvl 1]],EvalTable[],3,FALSE),"Unknown"),"")</f>
        <v>Cardiovascular</v>
      </c>
      <c r="I17" s="11" t="s">
        <v>83</v>
      </c>
      <c r="J17" s="11" t="str">
        <f>IF(MID(CellTherapyData[[#This Row],[Development Phase]],7,3)="III","Phase III",
IF(MID(CellTherapyData[[#This Row],[Development Phase]],7,2)="II","Phase II",
IF(CellTherapyData[[#This Row],[Development Phase]]="Pre-clinical",CellTherapyData[[#This Row],[Development Phase]],
IF(MID(CellTherapyData[[#This Row],[Development Phase]],7,1)="I","Phase I",
IF(AND(CellTherapyData[[#This Row],[Development Phase]]="",CellTherapyData[[#This Row],[Product Name]]&lt;&gt;""),"Unknown",IF(CellTherapyData[[#This Row],[Development Phase]]="","",
CellTherapyData[[#This Row],[Development Phase]]))))))</f>
        <v>Pre-clinical</v>
      </c>
      <c r="K17" s="11" t="s">
        <v>945</v>
      </c>
      <c r="L17" s="11"/>
      <c r="M17" s="4" t="s">
        <v>1188</v>
      </c>
      <c r="N17" s="11"/>
      <c r="O17" s="11"/>
      <c r="P17" s="11"/>
      <c r="Q17" s="11" t="s">
        <v>94</v>
      </c>
      <c r="R17" s="5" t="s">
        <v>1198</v>
      </c>
      <c r="S17" s="11"/>
      <c r="T17" s="11">
        <f>1/COUNTIF(CellTherapyData[Company],CellTherapyData[Company])</f>
        <v>1</v>
      </c>
    </row>
    <row r="18" spans="1:20" ht="16" customHeight="1" x14ac:dyDescent="0.45">
      <c r="A18" t="s">
        <v>1216</v>
      </c>
      <c r="B18" s="11" t="s">
        <v>1234</v>
      </c>
      <c r="C18" t="s">
        <v>56</v>
      </c>
      <c r="D18" s="11" t="str">
        <f>VLOOKUP(CellTherapyData[[#This Row],[Country]],RegionTable[],2,FALSE)</f>
        <v>Asia</v>
      </c>
      <c r="E18" t="s">
        <v>6</v>
      </c>
      <c r="F18" t="s">
        <v>6</v>
      </c>
      <c r="G18" s="11" t="str">
        <f>IF(CellTherapyData[[#This Row],[Product Name]]&lt;&gt;"",VLOOKUP(CellTherapyData[[#This Row],[Indication Lvl 1]],EvalTable[],2,FALSE),"")</f>
        <v>Hepatic disorders</v>
      </c>
      <c r="H18" t="str">
        <f>IF(CellTherapyData[[#This Row],[Product Name]]&lt;&gt;"",IF(CellTherapyData[[#This Row],[Indication Lvl 1]]&lt;&gt;"",VLOOKUP(CellTherapyData[[#This Row],[Indication Lvl 1]],EvalTable[],3,FALSE),"Unknown"),"")</f>
        <v>Hepatic &amp; biliary</v>
      </c>
      <c r="I18" t="s">
        <v>88</v>
      </c>
      <c r="J18" s="11" t="str">
        <f>IF(MID(CellTherapyData[[#This Row],[Development Phase]],7,3)="III","Phase III",
IF(MID(CellTherapyData[[#This Row],[Development Phase]],7,2)="II","Phase II",
IF(CellTherapyData[[#This Row],[Development Phase]]="Pre-clinical",CellTherapyData[[#This Row],[Development Phase]],
IF(MID(CellTherapyData[[#This Row],[Development Phase]],7,1)="I","Phase I",
IF(AND(CellTherapyData[[#This Row],[Development Phase]]="",CellTherapyData[[#This Row],[Product Name]]&lt;&gt;""),"Unknown",IF(CellTherapyData[[#This Row],[Development Phase]]="","",
CellTherapyData[[#This Row],[Development Phase]]))))))</f>
        <v>Phase II</v>
      </c>
      <c r="K18" t="s">
        <v>22</v>
      </c>
      <c r="L18" t="s">
        <v>18</v>
      </c>
      <c r="M18" t="s">
        <v>91</v>
      </c>
      <c r="N18" s="11"/>
      <c r="Q18" t="s">
        <v>94</v>
      </c>
      <c r="R18" s="5" t="s">
        <v>1198</v>
      </c>
      <c r="T18" s="11">
        <f>1/COUNTIF(CellTherapyData[Company],CellTherapyData[Company])</f>
        <v>1</v>
      </c>
    </row>
    <row r="19" spans="1:20" ht="16" customHeight="1" x14ac:dyDescent="0.45">
      <c r="A19" s="11" t="s">
        <v>1217</v>
      </c>
      <c r="B19" s="11" t="s">
        <v>1235</v>
      </c>
      <c r="C19" s="11" t="s">
        <v>65</v>
      </c>
      <c r="D19" s="11" t="str">
        <f>VLOOKUP(CellTherapyData[[#This Row],[Country]],RegionTable[],2,FALSE)</f>
        <v>Asia</v>
      </c>
      <c r="E19" s="11" t="s">
        <v>37</v>
      </c>
      <c r="F19" s="11" t="s">
        <v>1250</v>
      </c>
      <c r="G19" s="11" t="str">
        <f>IF(CellTherapyData[[#This Row],[Product Name]]&lt;&gt;"",VLOOKUP(CellTherapyData[[#This Row],[Indication Lvl 1]],EvalTable[],2,FALSE),"")</f>
        <v>Autoimmune disorders</v>
      </c>
      <c r="H19" t="str">
        <f>IF(CellTherapyData[[#This Row],[Product Name]]&lt;&gt;"",IF(CellTherapyData[[#This Row],[Indication Lvl 1]]&lt;&gt;"",VLOOKUP(CellTherapyData[[#This Row],[Indication Lvl 1]],EvalTable[],3,FALSE),"Unknown"),"")</f>
        <v>Immunology</v>
      </c>
      <c r="I19" t="s">
        <v>83</v>
      </c>
      <c r="J19" s="11" t="str">
        <f>IF(MID(CellTherapyData[[#This Row],[Development Phase]],7,3)="III","Phase III",
IF(MID(CellTherapyData[[#This Row],[Development Phase]],7,2)="II","Phase II",
IF(CellTherapyData[[#This Row],[Development Phase]]="Pre-clinical",CellTherapyData[[#This Row],[Development Phase]],
IF(MID(CellTherapyData[[#This Row],[Development Phase]],7,1)="I","Phase I",
IF(AND(CellTherapyData[[#This Row],[Development Phase]]="",CellTherapyData[[#This Row],[Product Name]]&lt;&gt;""),"Unknown",IF(CellTherapyData[[#This Row],[Development Phase]]="","",
CellTherapyData[[#This Row],[Development Phase]]))))))</f>
        <v>Pre-clinical</v>
      </c>
      <c r="K19" t="s">
        <v>22</v>
      </c>
      <c r="L19" t="s">
        <v>18</v>
      </c>
      <c r="M19" t="s">
        <v>92</v>
      </c>
      <c r="N19" s="11"/>
      <c r="Q19" t="s">
        <v>94</v>
      </c>
      <c r="R19" s="5" t="s">
        <v>1198</v>
      </c>
      <c r="T19" s="11">
        <f>1/COUNTIF(CellTherapyData[Company],CellTherapyData[Company])</f>
        <v>0.5</v>
      </c>
    </row>
    <row r="20" spans="1:20" ht="16" customHeight="1" x14ac:dyDescent="0.45">
      <c r="A20" s="11" t="s">
        <v>1217</v>
      </c>
      <c r="B20" s="11" t="s">
        <v>1235</v>
      </c>
      <c r="C20" s="11" t="s">
        <v>65</v>
      </c>
      <c r="D20" s="11" t="str">
        <f>VLOOKUP(CellTherapyData[[#This Row],[Country]],RegionTable[],2,FALSE)</f>
        <v>Asia</v>
      </c>
      <c r="E20" s="11" t="s">
        <v>24</v>
      </c>
      <c r="F20" s="11" t="s">
        <v>24</v>
      </c>
      <c r="G20" s="11" t="str">
        <f>IF(CellTherapyData[[#This Row],[Product Name]]&lt;&gt;"",VLOOKUP(CellTherapyData[[#This Row],[Indication Lvl 1]],EvalTable[],2,FALSE),"")</f>
        <v>Miscellaneous neurological</v>
      </c>
      <c r="H20" t="str">
        <f>IF(CellTherapyData[[#This Row],[Product Name]]&lt;&gt;"",IF(CellTherapyData[[#This Row],[Indication Lvl 1]]&lt;&gt;"",VLOOKUP(CellTherapyData[[#This Row],[Indication Lvl 1]],EvalTable[],3,FALSE),"Unknown"),"")</f>
        <v>Neurology</v>
      </c>
      <c r="I20" t="s">
        <v>83</v>
      </c>
      <c r="J20" s="11" t="str">
        <f>IF(MID(CellTherapyData[[#This Row],[Development Phase]],7,3)="III","Phase III",
IF(MID(CellTherapyData[[#This Row],[Development Phase]],7,2)="II","Phase II",
IF(CellTherapyData[[#This Row],[Development Phase]]="Pre-clinical",CellTherapyData[[#This Row],[Development Phase]],
IF(MID(CellTherapyData[[#This Row],[Development Phase]],7,1)="I","Phase I",
IF(AND(CellTherapyData[[#This Row],[Development Phase]]="",CellTherapyData[[#This Row],[Product Name]]&lt;&gt;""),"Unknown",IF(CellTherapyData[[#This Row],[Development Phase]]="","",
CellTherapyData[[#This Row],[Development Phase]]))))))</f>
        <v>Pre-clinical</v>
      </c>
      <c r="K20" t="s">
        <v>22</v>
      </c>
      <c r="L20" t="s">
        <v>18</v>
      </c>
      <c r="M20" t="s">
        <v>92</v>
      </c>
      <c r="N20" s="11"/>
      <c r="Q20" t="s">
        <v>94</v>
      </c>
      <c r="R20" s="5" t="s">
        <v>1198</v>
      </c>
      <c r="T20" s="11">
        <f>1/COUNTIF(CellTherapyData[Company],CellTherapyData[Company])</f>
        <v>0.5</v>
      </c>
    </row>
    <row r="21" spans="1:20" ht="16" customHeight="1" x14ac:dyDescent="0.45">
      <c r="A21" s="11" t="s">
        <v>1218</v>
      </c>
      <c r="B21" s="11" t="s">
        <v>1236</v>
      </c>
      <c r="C21" s="11" t="s">
        <v>51</v>
      </c>
      <c r="D21" s="11" t="str">
        <f>VLOOKUP(CellTherapyData[[#This Row],[Country]],RegionTable[],2,FALSE)</f>
        <v>N. America</v>
      </c>
      <c r="E21" s="11" t="s">
        <v>235</v>
      </c>
      <c r="F21" s="11" t="s">
        <v>235</v>
      </c>
      <c r="G21" s="11" t="str">
        <f>IF(CellTherapyData[[#This Row],[Product Name]]&lt;&gt;"",VLOOKUP(CellTherapyData[[#This Row],[Indication Lvl 1]],EvalTable[],2,FALSE),"")</f>
        <v>Generalised CVS disorders</v>
      </c>
      <c r="H21" t="str">
        <f>IF(CellTherapyData[[#This Row],[Product Name]]&lt;&gt;"",IF(CellTherapyData[[#This Row],[Indication Lvl 1]]&lt;&gt;"",VLOOKUP(CellTherapyData[[#This Row],[Indication Lvl 1]],EvalTable[],3,FALSE),"Unknown"),"")</f>
        <v>Cardiovascular</v>
      </c>
      <c r="I21" s="11" t="s">
        <v>88</v>
      </c>
      <c r="J21" s="11" t="str">
        <f>IF(MID(CellTherapyData[[#This Row],[Development Phase]],7,3)="III","Phase III",
IF(MID(CellTherapyData[[#This Row],[Development Phase]],7,2)="II","Phase II",
IF(CellTherapyData[[#This Row],[Development Phase]]="Pre-clinical",CellTherapyData[[#This Row],[Development Phase]],
IF(MID(CellTherapyData[[#This Row],[Development Phase]],7,1)="I","Phase I",
IF(AND(CellTherapyData[[#This Row],[Development Phase]]="",CellTherapyData[[#This Row],[Product Name]]&lt;&gt;""),"Unknown",IF(CellTherapyData[[#This Row],[Development Phase]]="","",
CellTherapyData[[#This Row],[Development Phase]]))))))</f>
        <v>Phase II</v>
      </c>
      <c r="K21" s="11" t="s">
        <v>1197</v>
      </c>
      <c r="L21" s="11" t="s">
        <v>18</v>
      </c>
      <c r="M21" s="11" t="s">
        <v>91</v>
      </c>
      <c r="N21" s="7" t="s">
        <v>8</v>
      </c>
      <c r="O21" s="11"/>
      <c r="P21" s="11"/>
      <c r="Q21" s="7" t="s">
        <v>94</v>
      </c>
      <c r="R21" s="5" t="s">
        <v>1198</v>
      </c>
      <c r="S21" s="7"/>
      <c r="T21" s="7">
        <f>1/COUNTIF(CellTherapyData[Company],CellTherapyData[Company])</f>
        <v>1</v>
      </c>
    </row>
    <row r="22" spans="1:20" x14ac:dyDescent="0.45">
      <c r="B22">
        <f>SUBTOTAL(103,CellTherapyData[Product Name])</f>
        <v>20</v>
      </c>
      <c r="C22">
        <f>SUBTOTAL(103,CellTherapyData[Country])</f>
        <v>20</v>
      </c>
      <c r="E22">
        <f>SUBTOTAL(103,CellTherapyData[Indication (as reported)])</f>
        <v>20</v>
      </c>
      <c r="H22">
        <f>SUBTOTAL(103,CellTherapyData[Indication Area])</f>
        <v>20</v>
      </c>
      <c r="I22">
        <f>SUBTOTAL(103,CellTherapyData[Development Phase])</f>
        <v>17</v>
      </c>
      <c r="J22" s="11"/>
      <c r="K22">
        <f>SUBTOTAL(103,CellTherapyData[Cell Type])</f>
        <v>18</v>
      </c>
      <c r="L22">
        <f>SUBTOTAL(103,CellTherapyData[Cell Source])</f>
        <v>17</v>
      </c>
      <c r="M22">
        <f>SUBTOTAL(103,CellTherapyData[Allo/Auto])</f>
        <v>20</v>
      </c>
      <c r="N22">
        <f>SUBTOTAL(103,CellTherapyData[Administration Method])</f>
        <v>10</v>
      </c>
      <c r="O22">
        <f>SUBTOTAL(103,CellTherapyData[Immunotherapy?])</f>
        <v>13</v>
      </c>
      <c r="P22">
        <f>SUBTOTAL(103,CellTherapyData[Immunotherapy Type])</f>
        <v>6</v>
      </c>
      <c r="R22" s="5"/>
      <c r="S22">
        <f>SUBTOTAL(103,CellTherapyData[Comments])</f>
        <v>5</v>
      </c>
      <c r="T22" s="11">
        <f>SUBTOTAL(109,CellTherapyData[Unq Co Count])</f>
        <v>17</v>
      </c>
    </row>
    <row r="23" spans="1:20" x14ac:dyDescent="0.45">
      <c r="H23" s="8"/>
      <c r="I23" s="8"/>
    </row>
    <row r="24" spans="1:20" x14ac:dyDescent="0.45">
      <c r="H24" s="8"/>
      <c r="I24" s="8"/>
    </row>
    <row r="25" spans="1:20" x14ac:dyDescent="0.45">
      <c r="H25" s="8"/>
      <c r="I25" s="8"/>
    </row>
    <row r="26" spans="1:20" x14ac:dyDescent="0.45">
      <c r="H26" s="8"/>
      <c r="I26" s="8"/>
    </row>
    <row r="27" spans="1:20" x14ac:dyDescent="0.45">
      <c r="H27" s="8"/>
      <c r="I27" s="8"/>
    </row>
    <row r="28" spans="1:20" x14ac:dyDescent="0.45">
      <c r="F28" s="11"/>
      <c r="H28" s="8"/>
      <c r="I28" s="8"/>
    </row>
    <row r="29" spans="1:20" x14ac:dyDescent="0.45">
      <c r="E29" s="11"/>
      <c r="F29" s="11"/>
      <c r="H29" s="8"/>
      <c r="I29" s="8"/>
    </row>
    <row r="30" spans="1:20" x14ac:dyDescent="0.45">
      <c r="E30" s="11"/>
      <c r="F30" s="11"/>
      <c r="H30" s="8"/>
      <c r="I30" s="8"/>
    </row>
    <row r="31" spans="1:20" x14ac:dyDescent="0.45">
      <c r="E31" s="11"/>
      <c r="F31" s="11"/>
      <c r="H31" s="8"/>
      <c r="I31" s="8"/>
    </row>
    <row r="32" spans="1:20" x14ac:dyDescent="0.45">
      <c r="E32" s="11"/>
      <c r="F32" s="11"/>
      <c r="H32" s="8"/>
      <c r="I32" s="8"/>
    </row>
    <row r="33" spans="5:9" x14ac:dyDescent="0.45">
      <c r="E33" s="11"/>
      <c r="F33" s="11"/>
      <c r="H33" s="8"/>
      <c r="I33" s="8"/>
    </row>
    <row r="34" spans="5:9" x14ac:dyDescent="0.45">
      <c r="E34" s="11"/>
      <c r="F34" s="11"/>
      <c r="H34" s="8"/>
      <c r="I34" s="8"/>
    </row>
    <row r="35" spans="5:9" x14ac:dyDescent="0.45">
      <c r="E35" s="11"/>
      <c r="F35" s="11"/>
      <c r="H35" s="8"/>
      <c r="I35" s="8"/>
    </row>
    <row r="36" spans="5:9" x14ac:dyDescent="0.45">
      <c r="E36" s="11"/>
      <c r="F36" s="11"/>
      <c r="H36" s="8"/>
      <c r="I36" s="8"/>
    </row>
    <row r="37" spans="5:9" x14ac:dyDescent="0.45">
      <c r="E37" s="11"/>
      <c r="F37" s="11"/>
      <c r="H37" s="8"/>
      <c r="I37" s="8"/>
    </row>
    <row r="38" spans="5:9" x14ac:dyDescent="0.45">
      <c r="E38" s="11"/>
      <c r="F38" s="11"/>
      <c r="H38" s="8"/>
      <c r="I38" s="8"/>
    </row>
    <row r="39" spans="5:9" x14ac:dyDescent="0.45">
      <c r="E39" s="11"/>
      <c r="F39" s="11"/>
      <c r="H39" s="8"/>
      <c r="I39" s="8"/>
    </row>
    <row r="40" spans="5:9" x14ac:dyDescent="0.45">
      <c r="E40" s="11"/>
      <c r="F40" s="11"/>
      <c r="H40" s="8"/>
      <c r="I40" s="8"/>
    </row>
    <row r="41" spans="5:9" x14ac:dyDescent="0.45">
      <c r="E41" s="11"/>
      <c r="F41" s="11"/>
      <c r="H41" s="8"/>
      <c r="I41" s="8"/>
    </row>
    <row r="42" spans="5:9" x14ac:dyDescent="0.45">
      <c r="E42" s="11"/>
      <c r="F42" s="11"/>
      <c r="H42" s="8"/>
      <c r="I42" s="8"/>
    </row>
    <row r="43" spans="5:9" x14ac:dyDescent="0.45">
      <c r="E43" s="11"/>
      <c r="F43" s="11"/>
      <c r="H43" s="8"/>
      <c r="I43" s="8"/>
    </row>
    <row r="44" spans="5:9" x14ac:dyDescent="0.45">
      <c r="E44" s="11"/>
      <c r="F44" s="11"/>
      <c r="H44" s="8"/>
      <c r="I44" s="8"/>
    </row>
    <row r="45" spans="5:9" x14ac:dyDescent="0.45">
      <c r="E45" s="11"/>
      <c r="F45" s="11"/>
      <c r="H45" s="8"/>
      <c r="I45" s="8"/>
    </row>
    <row r="46" spans="5:9" x14ac:dyDescent="0.45">
      <c r="E46" s="11"/>
      <c r="F46" s="11"/>
      <c r="H46" s="8"/>
      <c r="I46" s="8"/>
    </row>
    <row r="47" spans="5:9" x14ac:dyDescent="0.45">
      <c r="E47" s="11"/>
      <c r="F47" s="11"/>
      <c r="H47" s="8"/>
      <c r="I47" s="8"/>
    </row>
    <row r="48" spans="5:9" x14ac:dyDescent="0.45">
      <c r="H48" s="8"/>
      <c r="I48" s="8"/>
    </row>
    <row r="49" spans="8:9" x14ac:dyDescent="0.45">
      <c r="H49" s="8"/>
      <c r="I49" s="8"/>
    </row>
    <row r="50" spans="8:9" x14ac:dyDescent="0.45">
      <c r="H50" s="8"/>
      <c r="I50" s="8"/>
    </row>
    <row r="51" spans="8:9" x14ac:dyDescent="0.45">
      <c r="H51" s="8"/>
      <c r="I51" s="8"/>
    </row>
    <row r="52" spans="8:9" x14ac:dyDescent="0.45">
      <c r="H52" s="8"/>
      <c r="I52" s="8"/>
    </row>
    <row r="53" spans="8:9" x14ac:dyDescent="0.45">
      <c r="H53" s="8"/>
      <c r="I53" s="8"/>
    </row>
    <row r="54" spans="8:9" x14ac:dyDescent="0.45">
      <c r="H54" s="8"/>
      <c r="I54" s="8"/>
    </row>
    <row r="55" spans="8:9" x14ac:dyDescent="0.45">
      <c r="H55" s="8"/>
      <c r="I55" s="8"/>
    </row>
    <row r="56" spans="8:9" x14ac:dyDescent="0.45">
      <c r="H56" s="8"/>
      <c r="I56" s="8"/>
    </row>
    <row r="57" spans="8:9" x14ac:dyDescent="0.45">
      <c r="H57" s="8"/>
      <c r="I57" s="8"/>
    </row>
    <row r="58" spans="8:9" x14ac:dyDescent="0.45">
      <c r="H58" s="8"/>
      <c r="I58" s="8"/>
    </row>
    <row r="59" spans="8:9" x14ac:dyDescent="0.45">
      <c r="H59" s="8"/>
      <c r="I59" s="8"/>
    </row>
    <row r="60" spans="8:9" x14ac:dyDescent="0.45">
      <c r="H60" s="8"/>
      <c r="I60" s="8"/>
    </row>
    <row r="61" spans="8:9" x14ac:dyDescent="0.45">
      <c r="H61" s="8"/>
      <c r="I61" s="8"/>
    </row>
    <row r="62" spans="8:9" x14ac:dyDescent="0.45">
      <c r="H62" s="8"/>
      <c r="I62" s="8"/>
    </row>
    <row r="63" spans="8:9" x14ac:dyDescent="0.45">
      <c r="H63" s="8"/>
      <c r="I63" s="8"/>
    </row>
    <row r="64" spans="8:9" x14ac:dyDescent="0.45">
      <c r="H64" s="8"/>
      <c r="I64" s="8"/>
    </row>
    <row r="65" spans="8:9" x14ac:dyDescent="0.45">
      <c r="H65" s="8"/>
      <c r="I65" s="8"/>
    </row>
    <row r="66" spans="8:9" x14ac:dyDescent="0.45">
      <c r="H66" s="8"/>
      <c r="I66" s="8"/>
    </row>
    <row r="67" spans="8:9" x14ac:dyDescent="0.45">
      <c r="H67" s="8"/>
      <c r="I67" s="8"/>
    </row>
    <row r="68" spans="8:9" x14ac:dyDescent="0.45">
      <c r="H68" s="8"/>
      <c r="I68" s="8"/>
    </row>
    <row r="69" spans="8:9" x14ac:dyDescent="0.45">
      <c r="H69" s="8"/>
      <c r="I69" s="8"/>
    </row>
    <row r="70" spans="8:9" x14ac:dyDescent="0.45">
      <c r="H70" s="8"/>
      <c r="I70" s="8"/>
    </row>
    <row r="71" spans="8:9" x14ac:dyDescent="0.45">
      <c r="H71" s="8"/>
      <c r="I71" s="8"/>
    </row>
    <row r="72" spans="8:9" x14ac:dyDescent="0.45">
      <c r="H72" s="8"/>
      <c r="I72" s="8"/>
    </row>
    <row r="73" spans="8:9" x14ac:dyDescent="0.45">
      <c r="H73" s="8"/>
      <c r="I73" s="8"/>
    </row>
    <row r="74" spans="8:9" x14ac:dyDescent="0.45">
      <c r="H74" s="8"/>
      <c r="I74" s="8"/>
    </row>
    <row r="75" spans="8:9" x14ac:dyDescent="0.45">
      <c r="H75" s="8"/>
      <c r="I75" s="8"/>
    </row>
    <row r="76" spans="8:9" x14ac:dyDescent="0.45">
      <c r="H76" s="8"/>
      <c r="I76" s="8"/>
    </row>
    <row r="77" spans="8:9" x14ac:dyDescent="0.45">
      <c r="H77" s="8"/>
      <c r="I77" s="8"/>
    </row>
    <row r="78" spans="8:9" x14ac:dyDescent="0.45">
      <c r="H78" s="8"/>
      <c r="I78" s="8"/>
    </row>
    <row r="79" spans="8:9" x14ac:dyDescent="0.45">
      <c r="H79" s="8"/>
      <c r="I79" s="8"/>
    </row>
    <row r="80" spans="8:9" x14ac:dyDescent="0.45">
      <c r="H80" s="8"/>
      <c r="I80" s="8"/>
    </row>
    <row r="81" spans="8:9" x14ac:dyDescent="0.45">
      <c r="H81" s="8"/>
      <c r="I81" s="8"/>
    </row>
    <row r="82" spans="8:9" x14ac:dyDescent="0.45">
      <c r="H82" s="8"/>
      <c r="I82" s="8"/>
    </row>
    <row r="83" spans="8:9" x14ac:dyDescent="0.45">
      <c r="H83" s="8"/>
      <c r="I83" s="8"/>
    </row>
    <row r="84" spans="8:9" x14ac:dyDescent="0.45">
      <c r="H84" s="8"/>
      <c r="I84" s="8"/>
    </row>
    <row r="85" spans="8:9" x14ac:dyDescent="0.45">
      <c r="H85" s="8"/>
      <c r="I85" s="8"/>
    </row>
    <row r="86" spans="8:9" x14ac:dyDescent="0.45">
      <c r="H86" s="8"/>
      <c r="I86" s="8"/>
    </row>
    <row r="87" spans="8:9" x14ac:dyDescent="0.45">
      <c r="H87" s="8"/>
      <c r="I87" s="8"/>
    </row>
    <row r="88" spans="8:9" x14ac:dyDescent="0.45">
      <c r="H88" s="8"/>
      <c r="I88" s="8"/>
    </row>
    <row r="89" spans="8:9" x14ac:dyDescent="0.45">
      <c r="H89" s="8"/>
      <c r="I89" s="8"/>
    </row>
    <row r="90" spans="8:9" x14ac:dyDescent="0.45">
      <c r="H90" s="8"/>
      <c r="I90" s="8"/>
    </row>
    <row r="91" spans="8:9" x14ac:dyDescent="0.45">
      <c r="H91" s="8"/>
      <c r="I91" s="8"/>
    </row>
    <row r="92" spans="8:9" x14ac:dyDescent="0.45">
      <c r="H92" s="8"/>
      <c r="I92" s="8"/>
    </row>
    <row r="93" spans="8:9" x14ac:dyDescent="0.45">
      <c r="H93" s="8"/>
      <c r="I93" s="8"/>
    </row>
    <row r="94" spans="8:9" x14ac:dyDescent="0.45">
      <c r="H94" s="8"/>
      <c r="I94" s="8"/>
    </row>
    <row r="95" spans="8:9" x14ac:dyDescent="0.45">
      <c r="H95" s="8"/>
      <c r="I95" s="8"/>
    </row>
    <row r="96" spans="8:9" x14ac:dyDescent="0.45">
      <c r="H96" s="8"/>
      <c r="I96" s="8"/>
    </row>
    <row r="97" spans="8:9" x14ac:dyDescent="0.45">
      <c r="H97" s="8"/>
      <c r="I97" s="8"/>
    </row>
    <row r="98" spans="8:9" x14ac:dyDescent="0.45">
      <c r="H98" s="8"/>
      <c r="I98" s="8"/>
    </row>
    <row r="99" spans="8:9" x14ac:dyDescent="0.45">
      <c r="H99" s="8"/>
      <c r="I99" s="8"/>
    </row>
    <row r="100" spans="8:9" x14ac:dyDescent="0.45">
      <c r="H100" s="8"/>
      <c r="I100" s="8"/>
    </row>
    <row r="101" spans="8:9" x14ac:dyDescent="0.45">
      <c r="H101" s="8"/>
      <c r="I101" s="8"/>
    </row>
    <row r="102" spans="8:9" x14ac:dyDescent="0.45">
      <c r="H102" s="8"/>
      <c r="I102" s="8"/>
    </row>
    <row r="103" spans="8:9" x14ac:dyDescent="0.45">
      <c r="H103" s="8"/>
      <c r="I103" s="8"/>
    </row>
    <row r="104" spans="8:9" x14ac:dyDescent="0.45">
      <c r="H104" s="8"/>
      <c r="I104" s="8"/>
    </row>
    <row r="105" spans="8:9" x14ac:dyDescent="0.45">
      <c r="H105" s="8"/>
      <c r="I105" s="8"/>
    </row>
    <row r="106" spans="8:9" x14ac:dyDescent="0.45">
      <c r="H106" s="8"/>
      <c r="I106" s="8"/>
    </row>
    <row r="107" spans="8:9" x14ac:dyDescent="0.45">
      <c r="H107" s="8"/>
      <c r="I107" s="8"/>
    </row>
    <row r="108" spans="8:9" x14ac:dyDescent="0.45">
      <c r="H108" s="8"/>
      <c r="I108" s="8"/>
    </row>
    <row r="109" spans="8:9" x14ac:dyDescent="0.45">
      <c r="H109" s="8"/>
      <c r="I109" s="8"/>
    </row>
    <row r="110" spans="8:9" x14ac:dyDescent="0.45">
      <c r="H110" s="8"/>
      <c r="I110" s="8"/>
    </row>
    <row r="111" spans="8:9" x14ac:dyDescent="0.45">
      <c r="H111" s="8"/>
      <c r="I111" s="8"/>
    </row>
    <row r="112" spans="8:9" x14ac:dyDescent="0.45">
      <c r="H112" s="8"/>
      <c r="I112" s="8"/>
    </row>
    <row r="113" spans="8:9" x14ac:dyDescent="0.45">
      <c r="H113" s="8"/>
      <c r="I113" s="8"/>
    </row>
    <row r="114" spans="8:9" x14ac:dyDescent="0.45">
      <c r="H114" s="8"/>
      <c r="I114" s="8"/>
    </row>
    <row r="115" spans="8:9" x14ac:dyDescent="0.45">
      <c r="H115" s="8"/>
      <c r="I115" s="8"/>
    </row>
    <row r="116" spans="8:9" x14ac:dyDescent="0.45">
      <c r="H116" s="8"/>
      <c r="I116" s="8"/>
    </row>
    <row r="117" spans="8:9" x14ac:dyDescent="0.45">
      <c r="H117" s="8"/>
      <c r="I117" s="8"/>
    </row>
    <row r="118" spans="8:9" x14ac:dyDescent="0.45">
      <c r="H118" s="8"/>
      <c r="I118" s="8"/>
    </row>
    <row r="119" spans="8:9" x14ac:dyDescent="0.45">
      <c r="H119" s="8"/>
      <c r="I119" s="8"/>
    </row>
    <row r="120" spans="8:9" x14ac:dyDescent="0.45">
      <c r="H120" s="8"/>
      <c r="I120" s="8"/>
    </row>
    <row r="121" spans="8:9" x14ac:dyDescent="0.45">
      <c r="H121" s="8"/>
      <c r="I121" s="8"/>
    </row>
    <row r="122" spans="8:9" x14ac:dyDescent="0.45">
      <c r="H122" s="8"/>
      <c r="I122" s="8"/>
    </row>
    <row r="123" spans="8:9" x14ac:dyDescent="0.45">
      <c r="H123" s="8"/>
      <c r="I123" s="8"/>
    </row>
    <row r="124" spans="8:9" x14ac:dyDescent="0.45">
      <c r="H124" s="8"/>
      <c r="I124" s="8"/>
    </row>
    <row r="125" spans="8:9" x14ac:dyDescent="0.45">
      <c r="H125" s="8"/>
      <c r="I125" s="8"/>
    </row>
    <row r="126" spans="8:9" x14ac:dyDescent="0.45">
      <c r="H126" s="8"/>
      <c r="I126" s="8"/>
    </row>
    <row r="127" spans="8:9" x14ac:dyDescent="0.45">
      <c r="H127" s="8"/>
      <c r="I127" s="8"/>
    </row>
    <row r="128" spans="8:9" x14ac:dyDescent="0.45">
      <c r="H128" s="8"/>
      <c r="I128" s="8"/>
    </row>
    <row r="129" spans="8:9" x14ac:dyDescent="0.45">
      <c r="H129" s="8"/>
      <c r="I129" s="8"/>
    </row>
    <row r="130" spans="8:9" x14ac:dyDescent="0.45">
      <c r="H130" s="8"/>
      <c r="I130" s="8"/>
    </row>
    <row r="131" spans="8:9" x14ac:dyDescent="0.45">
      <c r="H131" s="8"/>
      <c r="I131" s="8"/>
    </row>
    <row r="132" spans="8:9" x14ac:dyDescent="0.45">
      <c r="H132" s="8"/>
      <c r="I132" s="8"/>
    </row>
    <row r="133" spans="8:9" x14ac:dyDescent="0.45">
      <c r="H133" s="8"/>
      <c r="I133" s="8"/>
    </row>
    <row r="134" spans="8:9" x14ac:dyDescent="0.45">
      <c r="H134" s="8"/>
      <c r="I134" s="8"/>
    </row>
    <row r="135" spans="8:9" x14ac:dyDescent="0.45">
      <c r="H135" s="7"/>
      <c r="I135" s="7"/>
    </row>
    <row r="136" spans="8:9" x14ac:dyDescent="0.45">
      <c r="H136" s="7"/>
      <c r="I136" s="7"/>
    </row>
    <row r="137" spans="8:9" x14ac:dyDescent="0.45">
      <c r="H137" s="7"/>
      <c r="I137" s="7"/>
    </row>
    <row r="138" spans="8:9" x14ac:dyDescent="0.45">
      <c r="H138" s="7"/>
      <c r="I138" s="7"/>
    </row>
    <row r="139" spans="8:9" x14ac:dyDescent="0.45">
      <c r="H139" s="7"/>
      <c r="I139" s="7"/>
    </row>
    <row r="140" spans="8:9" x14ac:dyDescent="0.45">
      <c r="H140" s="7"/>
      <c r="I140" s="7"/>
    </row>
    <row r="141" spans="8:9" x14ac:dyDescent="0.45">
      <c r="H141" s="7"/>
      <c r="I141" s="7"/>
    </row>
    <row r="142" spans="8:9" x14ac:dyDescent="0.45">
      <c r="H142" s="7"/>
      <c r="I142" s="7"/>
    </row>
    <row r="143" spans="8:9" x14ac:dyDescent="0.45">
      <c r="H143" s="7"/>
      <c r="I143" s="7"/>
    </row>
    <row r="144" spans="8:9" x14ac:dyDescent="0.45">
      <c r="H144" s="7"/>
      <c r="I144" s="7"/>
    </row>
    <row r="145" spans="8:9" x14ac:dyDescent="0.45">
      <c r="H145" s="7"/>
      <c r="I145" s="7"/>
    </row>
    <row r="146" spans="8:9" x14ac:dyDescent="0.45">
      <c r="H146" s="7"/>
      <c r="I146" s="7"/>
    </row>
    <row r="147" spans="8:9" x14ac:dyDescent="0.45">
      <c r="H147" s="7"/>
      <c r="I147" s="7"/>
    </row>
    <row r="148" spans="8:9" x14ac:dyDescent="0.45">
      <c r="H148" s="7"/>
      <c r="I148" s="7"/>
    </row>
    <row r="149" spans="8:9" x14ac:dyDescent="0.45">
      <c r="H149" s="7"/>
      <c r="I149" s="7"/>
    </row>
    <row r="150" spans="8:9" x14ac:dyDescent="0.45">
      <c r="H150" s="7"/>
      <c r="I150" s="7"/>
    </row>
    <row r="151" spans="8:9" x14ac:dyDescent="0.45">
      <c r="H151" s="7"/>
      <c r="I151" s="7"/>
    </row>
    <row r="152" spans="8:9" x14ac:dyDescent="0.45">
      <c r="H152" s="7"/>
      <c r="I152" s="7"/>
    </row>
    <row r="153" spans="8:9" x14ac:dyDescent="0.45">
      <c r="H153" s="7"/>
      <c r="I153" s="7"/>
    </row>
    <row r="154" spans="8:9" x14ac:dyDescent="0.45">
      <c r="H154" s="7"/>
      <c r="I154" s="7"/>
    </row>
    <row r="155" spans="8:9" x14ac:dyDescent="0.45">
      <c r="H155" s="7"/>
      <c r="I155" s="7"/>
    </row>
    <row r="156" spans="8:9" x14ac:dyDescent="0.45">
      <c r="H156" s="7"/>
      <c r="I156" s="7"/>
    </row>
    <row r="157" spans="8:9" x14ac:dyDescent="0.45">
      <c r="H157" s="7"/>
      <c r="I157" s="7"/>
    </row>
    <row r="158" spans="8:9" x14ac:dyDescent="0.45">
      <c r="H158" s="7"/>
      <c r="I158" s="7"/>
    </row>
    <row r="159" spans="8:9" x14ac:dyDescent="0.45">
      <c r="H159" s="7"/>
      <c r="I159" s="7"/>
    </row>
    <row r="160" spans="8:9" x14ac:dyDescent="0.45">
      <c r="H160" s="7"/>
      <c r="I160" s="7"/>
    </row>
    <row r="161" spans="8:9" x14ac:dyDescent="0.45">
      <c r="H161" s="7"/>
      <c r="I161" s="7"/>
    </row>
    <row r="162" spans="8:9" x14ac:dyDescent="0.45">
      <c r="H162" s="7"/>
      <c r="I162" s="7"/>
    </row>
    <row r="163" spans="8:9" x14ac:dyDescent="0.45">
      <c r="H163" s="7"/>
      <c r="I163" s="7"/>
    </row>
    <row r="164" spans="8:9" x14ac:dyDescent="0.45">
      <c r="H164" s="7"/>
      <c r="I164" s="7"/>
    </row>
    <row r="165" spans="8:9" x14ac:dyDescent="0.45">
      <c r="H165" s="7"/>
      <c r="I165" s="7"/>
    </row>
    <row r="166" spans="8:9" x14ac:dyDescent="0.45">
      <c r="H166" s="7"/>
      <c r="I166" s="7"/>
    </row>
    <row r="167" spans="8:9" x14ac:dyDescent="0.45">
      <c r="H167" s="7"/>
      <c r="I167" s="7"/>
    </row>
    <row r="168" spans="8:9" x14ac:dyDescent="0.45">
      <c r="H168" s="7"/>
      <c r="I168" s="7"/>
    </row>
  </sheetData>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zoomScale="70" zoomScaleNormal="70" zoomScalePageLayoutView="70" workbookViewId="0">
      <selection activeCell="A10" sqref="A10"/>
    </sheetView>
  </sheetViews>
  <sheetFormatPr defaultColWidth="11" defaultRowHeight="15.9" x14ac:dyDescent="0.45"/>
  <cols>
    <col min="1" max="1" width="31.7109375" bestFit="1" customWidth="1"/>
    <col min="2" max="2" width="21.2109375" customWidth="1"/>
    <col min="3" max="7" width="16.5" customWidth="1"/>
    <col min="8" max="9" width="16.5" bestFit="1" customWidth="1"/>
    <col min="10" max="10" width="16.5" customWidth="1"/>
    <col min="11" max="11" width="11" customWidth="1"/>
    <col min="12" max="12" width="7.640625" customWidth="1"/>
    <col min="13" max="13" width="9.35546875" customWidth="1"/>
    <col min="14" max="14" width="8" customWidth="1"/>
    <col min="15" max="15" width="5.5" customWidth="1"/>
    <col min="16" max="16" width="7.5" customWidth="1"/>
    <col min="17" max="17" width="10.85546875" customWidth="1"/>
    <col min="18" max="18" width="7" customWidth="1"/>
    <col min="19" max="19" width="4.5" customWidth="1"/>
    <col min="20" max="20" width="3.140625" customWidth="1"/>
    <col min="21" max="21" width="4.35546875" customWidth="1"/>
    <col min="22" max="22" width="11" bestFit="1" customWidth="1"/>
  </cols>
  <sheetData>
    <row r="1" spans="1:2" s="11" customFormat="1" x14ac:dyDescent="0.45">
      <c r="A1" s="17" t="s">
        <v>44</v>
      </c>
      <c r="B1" s="11" t="s">
        <v>1192</v>
      </c>
    </row>
    <row r="2" spans="1:2" s="11" customFormat="1" x14ac:dyDescent="0.45">
      <c r="A2" s="17" t="s">
        <v>987</v>
      </c>
      <c r="B2" s="11" t="s">
        <v>1192</v>
      </c>
    </row>
    <row r="3" spans="1:2" s="11" customFormat="1" x14ac:dyDescent="0.45">
      <c r="A3" s="17" t="s">
        <v>40</v>
      </c>
      <c r="B3" s="11" t="s">
        <v>1192</v>
      </c>
    </row>
    <row r="4" spans="1:2" x14ac:dyDescent="0.45">
      <c r="A4" s="17" t="s">
        <v>47</v>
      </c>
      <c r="B4" s="11" t="s">
        <v>1192</v>
      </c>
    </row>
    <row r="5" spans="1:2" x14ac:dyDescent="0.45">
      <c r="A5" s="17" t="s">
        <v>964</v>
      </c>
      <c r="B5" s="11" t="s">
        <v>1192</v>
      </c>
    </row>
    <row r="6" spans="1:2" ht="18" customHeight="1" x14ac:dyDescent="0.45"/>
    <row r="7" spans="1:2" x14ac:dyDescent="0.45">
      <c r="A7" s="17" t="s">
        <v>962</v>
      </c>
      <c r="B7" t="s">
        <v>963</v>
      </c>
    </row>
    <row r="8" spans="1:2" ht="18" customHeight="1" x14ac:dyDescent="0.45">
      <c r="A8" s="18" t="s">
        <v>22</v>
      </c>
      <c r="B8" s="19">
        <v>4</v>
      </c>
    </row>
    <row r="9" spans="1:2" ht="18" customHeight="1" x14ac:dyDescent="0.45">
      <c r="A9" s="18" t="s">
        <v>19</v>
      </c>
      <c r="B9" s="19">
        <v>3</v>
      </c>
    </row>
    <row r="10" spans="1:2" ht="18" customHeight="1" x14ac:dyDescent="0.45">
      <c r="A10" s="18" t="s">
        <v>953</v>
      </c>
      <c r="B10" s="19">
        <v>2</v>
      </c>
    </row>
    <row r="11" spans="1:2" ht="18" customHeight="1" x14ac:dyDescent="0.45">
      <c r="A11" s="18" t="s">
        <v>31</v>
      </c>
      <c r="B11" s="19">
        <v>2</v>
      </c>
    </row>
    <row r="12" spans="1:2" ht="18" customHeight="1" x14ac:dyDescent="0.45">
      <c r="A12" s="18" t="s">
        <v>7</v>
      </c>
      <c r="B12" s="19">
        <v>1</v>
      </c>
    </row>
    <row r="13" spans="1:2" ht="18" customHeight="1" x14ac:dyDescent="0.45">
      <c r="A13" s="18" t="s">
        <v>21</v>
      </c>
      <c r="B13" s="19">
        <v>1</v>
      </c>
    </row>
    <row r="14" spans="1:2" ht="18" customHeight="1" x14ac:dyDescent="0.45">
      <c r="A14" s="18" t="s">
        <v>93</v>
      </c>
      <c r="B14" s="19">
        <v>1</v>
      </c>
    </row>
    <row r="15" spans="1:2" ht="18" customHeight="1" x14ac:dyDescent="0.45">
      <c r="A15" s="18" t="s">
        <v>38</v>
      </c>
      <c r="B15" s="19">
        <v>1</v>
      </c>
    </row>
    <row r="16" spans="1:2" ht="18" customHeight="1" x14ac:dyDescent="0.45">
      <c r="A16" s="18" t="s">
        <v>961</v>
      </c>
      <c r="B16" s="19">
        <v>1</v>
      </c>
    </row>
    <row r="17" spans="1:2" x14ac:dyDescent="0.45">
      <c r="A17" s="18" t="s">
        <v>945</v>
      </c>
      <c r="B17" s="19">
        <v>1</v>
      </c>
    </row>
    <row r="18" spans="1:2" x14ac:dyDescent="0.45">
      <c r="A18" s="18" t="s">
        <v>960</v>
      </c>
      <c r="B18" s="19">
        <v>17</v>
      </c>
    </row>
  </sheetData>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92"/>
  <sheetViews>
    <sheetView topLeftCell="A102" workbookViewId="0">
      <selection activeCell="A106" sqref="A106:A124"/>
    </sheetView>
  </sheetViews>
  <sheetFormatPr defaultColWidth="8.640625" defaultRowHeight="9" customHeight="1" x14ac:dyDescent="0.45"/>
  <cols>
    <col min="1" max="1" width="26.140625" style="2" customWidth="1"/>
    <col min="2" max="3" width="17.5" style="2" customWidth="1"/>
    <col min="4" max="16384" width="8.640625" style="2"/>
  </cols>
  <sheetData>
    <row r="1" spans="1:6" s="3" customFormat="1" ht="9" customHeight="1" x14ac:dyDescent="0.3">
      <c r="A1" s="5" t="s">
        <v>957</v>
      </c>
      <c r="B1" s="5" t="s">
        <v>158</v>
      </c>
      <c r="C1" s="5" t="s">
        <v>157</v>
      </c>
      <c r="E1" s="15" t="s">
        <v>40</v>
      </c>
      <c r="F1" s="15" t="s">
        <v>987</v>
      </c>
    </row>
    <row r="2" spans="1:6" s="3" customFormat="1" ht="9" customHeight="1" x14ac:dyDescent="0.25">
      <c r="A2" s="13" t="s">
        <v>117</v>
      </c>
      <c r="B2" s="13" t="s">
        <v>938</v>
      </c>
      <c r="C2" s="13" t="s">
        <v>98</v>
      </c>
      <c r="E2" s="9" t="s">
        <v>997</v>
      </c>
      <c r="F2" s="16" t="s">
        <v>988</v>
      </c>
    </row>
    <row r="3" spans="1:6" s="3" customFormat="1" ht="9" customHeight="1" x14ac:dyDescent="0.25">
      <c r="A3" s="13" t="s">
        <v>118</v>
      </c>
      <c r="B3" s="13" t="s">
        <v>938</v>
      </c>
      <c r="C3" s="13" t="s">
        <v>98</v>
      </c>
      <c r="E3" s="9" t="s">
        <v>998</v>
      </c>
      <c r="F3" s="16" t="s">
        <v>990</v>
      </c>
    </row>
    <row r="4" spans="1:6" s="3" customFormat="1" ht="9" customHeight="1" x14ac:dyDescent="0.25">
      <c r="A4" s="13" t="s">
        <v>119</v>
      </c>
      <c r="B4" s="13" t="s">
        <v>938</v>
      </c>
      <c r="C4" s="13" t="s">
        <v>98</v>
      </c>
      <c r="E4" s="9" t="s">
        <v>999</v>
      </c>
      <c r="F4" s="16" t="s">
        <v>993</v>
      </c>
    </row>
    <row r="5" spans="1:6" s="3" customFormat="1" ht="9" customHeight="1" x14ac:dyDescent="0.25">
      <c r="A5" s="13" t="s">
        <v>120</v>
      </c>
      <c r="B5" s="13" t="s">
        <v>938</v>
      </c>
      <c r="C5" s="13" t="s">
        <v>98</v>
      </c>
      <c r="E5" s="9" t="s">
        <v>1000</v>
      </c>
      <c r="F5" s="16" t="s">
        <v>994</v>
      </c>
    </row>
    <row r="6" spans="1:6" s="3" customFormat="1" ht="9" customHeight="1" x14ac:dyDescent="0.25">
      <c r="A6" s="13" t="s">
        <v>121</v>
      </c>
      <c r="B6" s="13" t="s">
        <v>938</v>
      </c>
      <c r="C6" s="13" t="s">
        <v>98</v>
      </c>
      <c r="E6" s="9" t="s">
        <v>1001</v>
      </c>
      <c r="F6" s="16" t="s">
        <v>990</v>
      </c>
    </row>
    <row r="7" spans="1:6" s="3" customFormat="1" ht="9" customHeight="1" x14ac:dyDescent="0.25">
      <c r="A7" s="13" t="s">
        <v>122</v>
      </c>
      <c r="B7" s="13" t="s">
        <v>938</v>
      </c>
      <c r="C7" s="13" t="s">
        <v>98</v>
      </c>
      <c r="E7" s="9" t="s">
        <v>996</v>
      </c>
      <c r="F7" s="16" t="s">
        <v>993</v>
      </c>
    </row>
    <row r="8" spans="1:6" s="3" customFormat="1" ht="9" customHeight="1" x14ac:dyDescent="0.25">
      <c r="A8" s="13" t="s">
        <v>123</v>
      </c>
      <c r="B8" s="13" t="s">
        <v>938</v>
      </c>
      <c r="C8" s="13" t="s">
        <v>98</v>
      </c>
      <c r="E8" s="9" t="s">
        <v>995</v>
      </c>
      <c r="F8" s="16" t="s">
        <v>991</v>
      </c>
    </row>
    <row r="9" spans="1:6" s="3" customFormat="1" ht="9" customHeight="1" x14ac:dyDescent="0.25">
      <c r="A9" s="13" t="s">
        <v>124</v>
      </c>
      <c r="B9" s="13" t="s">
        <v>938</v>
      </c>
      <c r="C9" s="13" t="s">
        <v>98</v>
      </c>
      <c r="E9" s="9" t="s">
        <v>1002</v>
      </c>
      <c r="F9" s="16" t="s">
        <v>991</v>
      </c>
    </row>
    <row r="10" spans="1:6" s="3" customFormat="1" ht="9" customHeight="1" x14ac:dyDescent="0.25">
      <c r="A10" s="13" t="s">
        <v>126</v>
      </c>
      <c r="B10" s="13" t="s">
        <v>938</v>
      </c>
      <c r="C10" s="13" t="s">
        <v>98</v>
      </c>
      <c r="E10" s="9" t="s">
        <v>1003</v>
      </c>
      <c r="F10" s="16" t="s">
        <v>991</v>
      </c>
    </row>
    <row r="11" spans="1:6" s="3" customFormat="1" ht="9" customHeight="1" x14ac:dyDescent="0.25">
      <c r="A11" s="13" t="s">
        <v>965</v>
      </c>
      <c r="B11" s="13" t="s">
        <v>938</v>
      </c>
      <c r="C11" s="13" t="s">
        <v>98</v>
      </c>
      <c r="E11" s="9" t="s">
        <v>1004</v>
      </c>
      <c r="F11" s="16" t="s">
        <v>990</v>
      </c>
    </row>
    <row r="12" spans="1:6" s="3" customFormat="1" ht="9" customHeight="1" x14ac:dyDescent="0.25">
      <c r="A12" s="13" t="s">
        <v>127</v>
      </c>
      <c r="B12" s="13" t="s">
        <v>939</v>
      </c>
      <c r="C12" s="13" t="s">
        <v>98</v>
      </c>
      <c r="E12" s="9" t="s">
        <v>1005</v>
      </c>
      <c r="F12" s="16" t="s">
        <v>991</v>
      </c>
    </row>
    <row r="13" spans="1:6" s="3" customFormat="1" ht="9" customHeight="1" x14ac:dyDescent="0.25">
      <c r="A13" s="13" t="s">
        <v>128</v>
      </c>
      <c r="B13" s="13" t="s">
        <v>939</v>
      </c>
      <c r="C13" s="13" t="s">
        <v>98</v>
      </c>
      <c r="E13" s="9" t="s">
        <v>54</v>
      </c>
      <c r="F13" s="16" t="s">
        <v>994</v>
      </c>
    </row>
    <row r="14" spans="1:6" s="3" customFormat="1" ht="9" customHeight="1" x14ac:dyDescent="0.25">
      <c r="A14" s="13" t="s">
        <v>129</v>
      </c>
      <c r="B14" s="13" t="s">
        <v>939</v>
      </c>
      <c r="C14" s="13" t="s">
        <v>98</v>
      </c>
      <c r="E14" s="9" t="s">
        <v>57</v>
      </c>
      <c r="F14" s="16" t="s">
        <v>990</v>
      </c>
    </row>
    <row r="15" spans="1:6" s="3" customFormat="1" ht="9" customHeight="1" x14ac:dyDescent="0.25">
      <c r="A15" s="13" t="s">
        <v>130</v>
      </c>
      <c r="B15" s="13" t="s">
        <v>939</v>
      </c>
      <c r="C15" s="13" t="s">
        <v>98</v>
      </c>
      <c r="E15" s="9" t="s">
        <v>1006</v>
      </c>
      <c r="F15" s="16" t="s">
        <v>990</v>
      </c>
    </row>
    <row r="16" spans="1:6" s="3" customFormat="1" ht="9" customHeight="1" x14ac:dyDescent="0.25">
      <c r="A16" s="13" t="s">
        <v>131</v>
      </c>
      <c r="B16" s="13" t="s">
        <v>939</v>
      </c>
      <c r="C16" s="13" t="s">
        <v>98</v>
      </c>
      <c r="E16" s="9" t="s">
        <v>1007</v>
      </c>
      <c r="F16" s="16" t="s">
        <v>991</v>
      </c>
    </row>
    <row r="17" spans="1:6" s="3" customFormat="1" ht="9" customHeight="1" x14ac:dyDescent="0.25">
      <c r="A17" s="13" t="s">
        <v>133</v>
      </c>
      <c r="B17" s="13" t="s">
        <v>939</v>
      </c>
      <c r="C17" s="13" t="s">
        <v>98</v>
      </c>
      <c r="E17" s="9" t="s">
        <v>1008</v>
      </c>
      <c r="F17" s="16" t="s">
        <v>988</v>
      </c>
    </row>
    <row r="18" spans="1:6" s="3" customFormat="1" ht="9" customHeight="1" x14ac:dyDescent="0.25">
      <c r="A18" s="13" t="s">
        <v>135</v>
      </c>
      <c r="B18" s="13" t="s">
        <v>939</v>
      </c>
      <c r="C18" s="13" t="s">
        <v>98</v>
      </c>
      <c r="E18" s="9" t="s">
        <v>1009</v>
      </c>
      <c r="F18" s="16" t="s">
        <v>988</v>
      </c>
    </row>
    <row r="19" spans="1:6" s="3" customFormat="1" ht="9" customHeight="1" x14ac:dyDescent="0.25">
      <c r="A19" s="13" t="s">
        <v>136</v>
      </c>
      <c r="B19" s="13" t="s">
        <v>939</v>
      </c>
      <c r="C19" s="13" t="s">
        <v>98</v>
      </c>
      <c r="E19" s="9" t="s">
        <v>1010</v>
      </c>
      <c r="F19" s="16" t="s">
        <v>991</v>
      </c>
    </row>
    <row r="20" spans="1:6" s="3" customFormat="1" ht="9" customHeight="1" x14ac:dyDescent="0.25">
      <c r="A20" s="13" t="s">
        <v>966</v>
      </c>
      <c r="B20" s="13" t="s">
        <v>939</v>
      </c>
      <c r="C20" s="13" t="s">
        <v>98</v>
      </c>
      <c r="E20" s="9" t="s">
        <v>1011</v>
      </c>
      <c r="F20" s="16" t="s">
        <v>990</v>
      </c>
    </row>
    <row r="21" spans="1:6" s="3" customFormat="1" ht="9" customHeight="1" x14ac:dyDescent="0.25">
      <c r="A21" s="13" t="s">
        <v>139</v>
      </c>
      <c r="B21" s="13" t="s">
        <v>939</v>
      </c>
      <c r="C21" s="13" t="s">
        <v>98</v>
      </c>
      <c r="E21" s="9" t="s">
        <v>58</v>
      </c>
      <c r="F21" s="16" t="s">
        <v>990</v>
      </c>
    </row>
    <row r="22" spans="1:6" s="3" customFormat="1" ht="9" customHeight="1" x14ac:dyDescent="0.25">
      <c r="A22" s="13" t="s">
        <v>141</v>
      </c>
      <c r="B22" s="13" t="s">
        <v>939</v>
      </c>
      <c r="C22" s="13" t="s">
        <v>98</v>
      </c>
      <c r="E22" s="9" t="s">
        <v>1012</v>
      </c>
      <c r="F22" s="16" t="s">
        <v>991</v>
      </c>
    </row>
    <row r="23" spans="1:6" s="3" customFormat="1" ht="9" customHeight="1" x14ac:dyDescent="0.25">
      <c r="A23" s="13" t="s">
        <v>142</v>
      </c>
      <c r="B23" s="13" t="s">
        <v>939</v>
      </c>
      <c r="C23" s="13" t="s">
        <v>98</v>
      </c>
      <c r="E23" s="9" t="s">
        <v>1013</v>
      </c>
      <c r="F23" s="16" t="s">
        <v>993</v>
      </c>
    </row>
    <row r="24" spans="1:6" s="3" customFormat="1" ht="9" customHeight="1" x14ac:dyDescent="0.25">
      <c r="A24" s="13" t="s">
        <v>143</v>
      </c>
      <c r="B24" s="13" t="s">
        <v>939</v>
      </c>
      <c r="C24" s="13" t="s">
        <v>98</v>
      </c>
      <c r="E24" s="9" t="s">
        <v>1014</v>
      </c>
      <c r="F24" s="16" t="s">
        <v>992</v>
      </c>
    </row>
    <row r="25" spans="1:6" s="3" customFormat="1" ht="9" customHeight="1" x14ac:dyDescent="0.25">
      <c r="A25" s="13" t="s">
        <v>144</v>
      </c>
      <c r="B25" s="13" t="s">
        <v>939</v>
      </c>
      <c r="C25" s="13" t="s">
        <v>98</v>
      </c>
      <c r="E25" s="9" t="s">
        <v>1015</v>
      </c>
      <c r="F25" s="16" t="s">
        <v>988</v>
      </c>
    </row>
    <row r="26" spans="1:6" s="3" customFormat="1" ht="9" customHeight="1" x14ac:dyDescent="0.25">
      <c r="A26" s="13" t="s">
        <v>145</v>
      </c>
      <c r="B26" s="13" t="s">
        <v>939</v>
      </c>
      <c r="C26" s="13" t="s">
        <v>98</v>
      </c>
      <c r="E26" s="9" t="s">
        <v>1016</v>
      </c>
      <c r="F26" s="16" t="s">
        <v>991</v>
      </c>
    </row>
    <row r="27" spans="1:6" s="3" customFormat="1" ht="9" customHeight="1" x14ac:dyDescent="0.25">
      <c r="A27" s="13" t="s">
        <v>146</v>
      </c>
      <c r="B27" s="13" t="s">
        <v>939</v>
      </c>
      <c r="C27" s="13" t="s">
        <v>98</v>
      </c>
      <c r="E27" s="9" t="s">
        <v>1017</v>
      </c>
      <c r="F27" s="16" t="s">
        <v>990</v>
      </c>
    </row>
    <row r="28" spans="1:6" s="3" customFormat="1" ht="9" customHeight="1" x14ac:dyDescent="0.25">
      <c r="A28" s="13" t="s">
        <v>147</v>
      </c>
      <c r="B28" s="13" t="s">
        <v>940</v>
      </c>
      <c r="C28" s="13" t="s">
        <v>98</v>
      </c>
      <c r="E28" s="9" t="s">
        <v>1018</v>
      </c>
      <c r="F28" s="16" t="s">
        <v>993</v>
      </c>
    </row>
    <row r="29" spans="1:6" s="3" customFormat="1" ht="9" customHeight="1" x14ac:dyDescent="0.25">
      <c r="A29" s="13" t="s">
        <v>148</v>
      </c>
      <c r="B29" s="13" t="s">
        <v>940</v>
      </c>
      <c r="C29" s="13" t="s">
        <v>98</v>
      </c>
      <c r="E29" s="9" t="s">
        <v>80</v>
      </c>
      <c r="F29" s="16" t="s">
        <v>991</v>
      </c>
    </row>
    <row r="30" spans="1:6" s="3" customFormat="1" ht="9" customHeight="1" x14ac:dyDescent="0.25">
      <c r="A30" s="13" t="s">
        <v>149</v>
      </c>
      <c r="B30" s="13" t="s">
        <v>940</v>
      </c>
      <c r="C30" s="13" t="s">
        <v>98</v>
      </c>
      <c r="E30" s="9" t="s">
        <v>1019</v>
      </c>
      <c r="F30" s="16" t="s">
        <v>991</v>
      </c>
    </row>
    <row r="31" spans="1:6" s="3" customFormat="1" ht="9" customHeight="1" x14ac:dyDescent="0.25">
      <c r="A31" s="13" t="s">
        <v>150</v>
      </c>
      <c r="B31" s="13" t="s">
        <v>940</v>
      </c>
      <c r="C31" s="13" t="s">
        <v>98</v>
      </c>
      <c r="E31" s="9" t="s">
        <v>1020</v>
      </c>
      <c r="F31" s="16" t="s">
        <v>988</v>
      </c>
    </row>
    <row r="32" spans="1:6" s="3" customFormat="1" ht="9" customHeight="1" x14ac:dyDescent="0.25">
      <c r="A32" s="13" t="s">
        <v>152</v>
      </c>
      <c r="B32" s="13" t="s">
        <v>940</v>
      </c>
      <c r="C32" s="13" t="s">
        <v>98</v>
      </c>
      <c r="E32" s="9" t="s">
        <v>1021</v>
      </c>
      <c r="F32" s="16" t="s">
        <v>990</v>
      </c>
    </row>
    <row r="33" spans="1:6" s="3" customFormat="1" ht="9" customHeight="1" x14ac:dyDescent="0.25">
      <c r="A33" s="13" t="s">
        <v>153</v>
      </c>
      <c r="B33" s="13" t="s">
        <v>940</v>
      </c>
      <c r="C33" s="13" t="s">
        <v>98</v>
      </c>
      <c r="E33" s="9" t="s">
        <v>1022</v>
      </c>
      <c r="F33" s="16" t="s">
        <v>993</v>
      </c>
    </row>
    <row r="34" spans="1:6" s="3" customFormat="1" ht="9" customHeight="1" x14ac:dyDescent="0.25">
      <c r="A34" s="13" t="s">
        <v>154</v>
      </c>
      <c r="B34" s="13" t="s">
        <v>940</v>
      </c>
      <c r="C34" s="13" t="s">
        <v>98</v>
      </c>
      <c r="E34" s="9" t="s">
        <v>1023</v>
      </c>
      <c r="F34" s="16" t="s">
        <v>988</v>
      </c>
    </row>
    <row r="35" spans="1:6" s="3" customFormat="1" ht="9" customHeight="1" x14ac:dyDescent="0.25">
      <c r="A35" s="13" t="s">
        <v>155</v>
      </c>
      <c r="B35" s="13" t="s">
        <v>940</v>
      </c>
      <c r="C35" s="13" t="s">
        <v>98</v>
      </c>
      <c r="E35" s="9" t="s">
        <v>1024</v>
      </c>
      <c r="F35" s="16" t="s">
        <v>993</v>
      </c>
    </row>
    <row r="36" spans="1:6" s="3" customFormat="1" ht="9" customHeight="1" x14ac:dyDescent="0.25">
      <c r="A36" s="13" t="s">
        <v>156</v>
      </c>
      <c r="B36" s="13" t="s">
        <v>940</v>
      </c>
      <c r="C36" s="13" t="s">
        <v>98</v>
      </c>
      <c r="E36" s="9" t="s">
        <v>1025</v>
      </c>
      <c r="F36" s="16" t="s">
        <v>988</v>
      </c>
    </row>
    <row r="37" spans="1:6" s="3" customFormat="1" ht="9" customHeight="1" x14ac:dyDescent="0.25">
      <c r="A37" s="13" t="s">
        <v>160</v>
      </c>
      <c r="B37" s="13" t="s">
        <v>159</v>
      </c>
      <c r="C37" s="13" t="s">
        <v>99</v>
      </c>
      <c r="E37" s="9" t="s">
        <v>1026</v>
      </c>
      <c r="F37" s="16" t="s">
        <v>993</v>
      </c>
    </row>
    <row r="38" spans="1:6" s="3" customFormat="1" ht="9" customHeight="1" x14ac:dyDescent="0.25">
      <c r="A38" s="13" t="s">
        <v>162</v>
      </c>
      <c r="B38" s="13" t="s">
        <v>159</v>
      </c>
      <c r="C38" s="13" t="s">
        <v>99</v>
      </c>
      <c r="E38" s="9" t="s">
        <v>52</v>
      </c>
      <c r="F38" s="16" t="s">
        <v>992</v>
      </c>
    </row>
    <row r="39" spans="1:6" s="3" customFormat="1" ht="9" customHeight="1" x14ac:dyDescent="0.25">
      <c r="A39" s="13" t="s">
        <v>163</v>
      </c>
      <c r="B39" s="13" t="s">
        <v>159</v>
      </c>
      <c r="C39" s="13" t="s">
        <v>99</v>
      </c>
      <c r="E39" s="9" t="s">
        <v>1027</v>
      </c>
      <c r="F39" s="16" t="s">
        <v>993</v>
      </c>
    </row>
    <row r="40" spans="1:6" s="3" customFormat="1" ht="9" customHeight="1" x14ac:dyDescent="0.25">
      <c r="A40" s="13" t="s">
        <v>164</v>
      </c>
      <c r="B40" s="13" t="s">
        <v>159</v>
      </c>
      <c r="C40" s="13" t="s">
        <v>99</v>
      </c>
      <c r="E40" s="9" t="s">
        <v>1028</v>
      </c>
      <c r="F40" s="16" t="s">
        <v>991</v>
      </c>
    </row>
    <row r="41" spans="1:6" s="3" customFormat="1" ht="9" customHeight="1" x14ac:dyDescent="0.25">
      <c r="A41" s="13" t="s">
        <v>165</v>
      </c>
      <c r="B41" s="13" t="s">
        <v>159</v>
      </c>
      <c r="C41" s="13" t="s">
        <v>99</v>
      </c>
      <c r="E41" s="9" t="s">
        <v>1029</v>
      </c>
      <c r="F41" s="16" t="s">
        <v>993</v>
      </c>
    </row>
    <row r="42" spans="1:6" s="3" customFormat="1" ht="9" customHeight="1" x14ac:dyDescent="0.25">
      <c r="A42" s="13" t="s">
        <v>166</v>
      </c>
      <c r="B42" s="13" t="s">
        <v>159</v>
      </c>
      <c r="C42" s="13" t="s">
        <v>99</v>
      </c>
      <c r="E42" s="9" t="s">
        <v>1030</v>
      </c>
      <c r="F42" s="16" t="s">
        <v>993</v>
      </c>
    </row>
    <row r="43" spans="1:6" s="3" customFormat="1" ht="9" customHeight="1" x14ac:dyDescent="0.25">
      <c r="A43" s="13" t="s">
        <v>167</v>
      </c>
      <c r="B43" s="13" t="s">
        <v>159</v>
      </c>
      <c r="C43" s="13" t="s">
        <v>99</v>
      </c>
      <c r="E43" s="9" t="s">
        <v>78</v>
      </c>
      <c r="F43" s="16" t="s">
        <v>991</v>
      </c>
    </row>
    <row r="44" spans="1:6" s="3" customFormat="1" ht="9" customHeight="1" x14ac:dyDescent="0.25">
      <c r="A44" s="13" t="s">
        <v>168</v>
      </c>
      <c r="B44" s="13" t="s">
        <v>159</v>
      </c>
      <c r="C44" s="13" t="s">
        <v>99</v>
      </c>
      <c r="E44" s="9" t="s">
        <v>55</v>
      </c>
      <c r="F44" s="16" t="s">
        <v>988</v>
      </c>
    </row>
    <row r="45" spans="1:6" s="3" customFormat="1" ht="9" customHeight="1" x14ac:dyDescent="0.25">
      <c r="A45" s="13" t="s">
        <v>161</v>
      </c>
      <c r="B45" s="13" t="s">
        <v>159</v>
      </c>
      <c r="C45" s="13" t="s">
        <v>99</v>
      </c>
      <c r="E45" s="9" t="s">
        <v>1031</v>
      </c>
      <c r="F45" s="16" t="s">
        <v>991</v>
      </c>
    </row>
    <row r="46" spans="1:6" s="3" customFormat="1" ht="9" customHeight="1" x14ac:dyDescent="0.25">
      <c r="A46" s="13" t="s">
        <v>967</v>
      </c>
      <c r="B46" s="13" t="s">
        <v>159</v>
      </c>
      <c r="C46" s="13" t="s">
        <v>99</v>
      </c>
      <c r="E46" s="9" t="s">
        <v>1032</v>
      </c>
      <c r="F46" s="16" t="s">
        <v>993</v>
      </c>
    </row>
    <row r="47" spans="1:6" s="3" customFormat="1" ht="9" customHeight="1" x14ac:dyDescent="0.25">
      <c r="A47" s="13" t="s">
        <v>169</v>
      </c>
      <c r="B47" s="13" t="s">
        <v>159</v>
      </c>
      <c r="C47" s="13" t="s">
        <v>99</v>
      </c>
      <c r="E47" s="9" t="s">
        <v>1033</v>
      </c>
      <c r="F47" s="16" t="s">
        <v>993</v>
      </c>
    </row>
    <row r="48" spans="1:6" s="3" customFormat="1" ht="9" customHeight="1" x14ac:dyDescent="0.25">
      <c r="A48" s="13" t="s">
        <v>170</v>
      </c>
      <c r="B48" s="13" t="s">
        <v>159</v>
      </c>
      <c r="C48" s="13" t="s">
        <v>99</v>
      </c>
      <c r="E48" s="9" t="s">
        <v>1034</v>
      </c>
      <c r="F48" s="16" t="s">
        <v>993</v>
      </c>
    </row>
    <row r="49" spans="1:6" s="3" customFormat="1" ht="9" customHeight="1" x14ac:dyDescent="0.25">
      <c r="A49" s="13" t="s">
        <v>171</v>
      </c>
      <c r="B49" s="13" t="s">
        <v>159</v>
      </c>
      <c r="C49" s="13" t="s">
        <v>99</v>
      </c>
      <c r="E49" s="9" t="s">
        <v>1035</v>
      </c>
      <c r="F49" s="16" t="s">
        <v>994</v>
      </c>
    </row>
    <row r="50" spans="1:6" s="3" customFormat="1" ht="9" customHeight="1" x14ac:dyDescent="0.25">
      <c r="A50" s="13" t="s">
        <v>172</v>
      </c>
      <c r="B50" s="13" t="s">
        <v>941</v>
      </c>
      <c r="C50" s="13" t="s">
        <v>99</v>
      </c>
      <c r="E50" s="9" t="s">
        <v>1036</v>
      </c>
      <c r="F50" s="16" t="s">
        <v>991</v>
      </c>
    </row>
    <row r="51" spans="1:6" s="3" customFormat="1" ht="9" customHeight="1" x14ac:dyDescent="0.25">
      <c r="A51" s="13" t="s">
        <v>173</v>
      </c>
      <c r="B51" s="13" t="s">
        <v>941</v>
      </c>
      <c r="C51" s="13" t="s">
        <v>99</v>
      </c>
      <c r="E51" s="9" t="s">
        <v>1037</v>
      </c>
      <c r="F51" s="16" t="s">
        <v>993</v>
      </c>
    </row>
    <row r="52" spans="1:6" s="3" customFormat="1" ht="9" customHeight="1" x14ac:dyDescent="0.25">
      <c r="A52" s="13" t="s">
        <v>174</v>
      </c>
      <c r="B52" s="13" t="s">
        <v>941</v>
      </c>
      <c r="C52" s="13" t="s">
        <v>99</v>
      </c>
      <c r="E52" s="9" t="s">
        <v>1038</v>
      </c>
      <c r="F52" s="16" t="s">
        <v>990</v>
      </c>
    </row>
    <row r="53" spans="1:6" s="3" customFormat="1" ht="9" customHeight="1" x14ac:dyDescent="0.25">
      <c r="A53" s="13" t="s">
        <v>594</v>
      </c>
      <c r="B53" s="13" t="s">
        <v>591</v>
      </c>
      <c r="C53" s="13" t="s">
        <v>107</v>
      </c>
      <c r="E53" s="9" t="s">
        <v>1039</v>
      </c>
      <c r="F53" s="16" t="s">
        <v>991</v>
      </c>
    </row>
    <row r="54" spans="1:6" s="3" customFormat="1" ht="9" customHeight="1" x14ac:dyDescent="0.25">
      <c r="A54" s="13" t="s">
        <v>176</v>
      </c>
      <c r="B54" s="13" t="s">
        <v>941</v>
      </c>
      <c r="C54" s="13" t="s">
        <v>99</v>
      </c>
      <c r="E54" s="9" t="s">
        <v>1040</v>
      </c>
      <c r="F54" s="16" t="s">
        <v>988</v>
      </c>
    </row>
    <row r="55" spans="1:6" s="3" customFormat="1" ht="9" customHeight="1" x14ac:dyDescent="0.25">
      <c r="A55" s="13" t="s">
        <v>177</v>
      </c>
      <c r="B55" s="13" t="s">
        <v>941</v>
      </c>
      <c r="C55" s="13" t="s">
        <v>99</v>
      </c>
      <c r="E55" s="9" t="s">
        <v>71</v>
      </c>
      <c r="F55" s="16" t="s">
        <v>990</v>
      </c>
    </row>
    <row r="56" spans="1:6" s="3" customFormat="1" ht="9" customHeight="1" x14ac:dyDescent="0.25">
      <c r="A56" s="13" t="s">
        <v>179</v>
      </c>
      <c r="B56" s="13" t="s">
        <v>941</v>
      </c>
      <c r="C56" s="13" t="s">
        <v>99</v>
      </c>
      <c r="E56" s="9" t="s">
        <v>77</v>
      </c>
      <c r="F56" s="16" t="s">
        <v>990</v>
      </c>
    </row>
    <row r="57" spans="1:6" s="3" customFormat="1" ht="9" customHeight="1" x14ac:dyDescent="0.25">
      <c r="A57" s="13" t="s">
        <v>180</v>
      </c>
      <c r="B57" s="13" t="s">
        <v>941</v>
      </c>
      <c r="C57" s="13" t="s">
        <v>99</v>
      </c>
      <c r="E57" s="9" t="s">
        <v>1041</v>
      </c>
      <c r="F57" s="16" t="s">
        <v>993</v>
      </c>
    </row>
    <row r="58" spans="1:6" s="3" customFormat="1" ht="9" customHeight="1" x14ac:dyDescent="0.25">
      <c r="A58" s="13" t="s">
        <v>181</v>
      </c>
      <c r="B58" s="13" t="s">
        <v>941</v>
      </c>
      <c r="C58" s="13" t="s">
        <v>99</v>
      </c>
      <c r="E58" s="9" t="s">
        <v>1042</v>
      </c>
      <c r="F58" s="16" t="s">
        <v>991</v>
      </c>
    </row>
    <row r="59" spans="1:6" s="3" customFormat="1" ht="9" customHeight="1" x14ac:dyDescent="0.25">
      <c r="A59" s="13" t="s">
        <v>182</v>
      </c>
      <c r="B59" s="13" t="s">
        <v>941</v>
      </c>
      <c r="C59" s="13" t="s">
        <v>99</v>
      </c>
      <c r="E59" s="9" t="s">
        <v>1043</v>
      </c>
      <c r="F59" s="16" t="s">
        <v>991</v>
      </c>
    </row>
    <row r="60" spans="1:6" s="3" customFormat="1" ht="9" customHeight="1" x14ac:dyDescent="0.25">
      <c r="A60" s="13" t="s">
        <v>183</v>
      </c>
      <c r="B60" s="13" t="s">
        <v>941</v>
      </c>
      <c r="C60" s="13" t="s">
        <v>99</v>
      </c>
      <c r="E60" s="9" t="s">
        <v>1044</v>
      </c>
      <c r="F60" s="16" t="s">
        <v>988</v>
      </c>
    </row>
    <row r="61" spans="1:6" s="3" customFormat="1" ht="9" customHeight="1" x14ac:dyDescent="0.25">
      <c r="A61" s="13" t="s">
        <v>184</v>
      </c>
      <c r="B61" s="13" t="s">
        <v>941</v>
      </c>
      <c r="C61" s="13" t="s">
        <v>99</v>
      </c>
      <c r="E61" s="9" t="s">
        <v>1045</v>
      </c>
      <c r="F61" s="16" t="s">
        <v>991</v>
      </c>
    </row>
    <row r="62" spans="1:6" s="3" customFormat="1" ht="9" customHeight="1" x14ac:dyDescent="0.25">
      <c r="A62" s="13" t="s">
        <v>185</v>
      </c>
      <c r="B62" s="13" t="s">
        <v>941</v>
      </c>
      <c r="C62" s="13" t="s">
        <v>99</v>
      </c>
      <c r="E62" s="9" t="s">
        <v>1046</v>
      </c>
      <c r="F62" s="16" t="s">
        <v>993</v>
      </c>
    </row>
    <row r="63" spans="1:6" s="3" customFormat="1" ht="9" customHeight="1" x14ac:dyDescent="0.25">
      <c r="A63" s="13" t="s">
        <v>187</v>
      </c>
      <c r="B63" s="13" t="s">
        <v>968</v>
      </c>
      <c r="C63" s="13" t="s">
        <v>99</v>
      </c>
      <c r="E63" s="9" t="s">
        <v>1047</v>
      </c>
      <c r="F63" s="16" t="s">
        <v>991</v>
      </c>
    </row>
    <row r="64" spans="1:6" s="3" customFormat="1" ht="9" customHeight="1" x14ac:dyDescent="0.25">
      <c r="A64" s="13" t="s">
        <v>189</v>
      </c>
      <c r="B64" s="13" t="s">
        <v>968</v>
      </c>
      <c r="C64" s="13" t="s">
        <v>99</v>
      </c>
      <c r="E64" s="9" t="s">
        <v>1048</v>
      </c>
      <c r="F64" s="16" t="s">
        <v>993</v>
      </c>
    </row>
    <row r="65" spans="1:6" s="3" customFormat="1" ht="9" customHeight="1" x14ac:dyDescent="0.25">
      <c r="A65" s="13" t="s">
        <v>190</v>
      </c>
      <c r="B65" s="13" t="s">
        <v>968</v>
      </c>
      <c r="C65" s="13" t="s">
        <v>99</v>
      </c>
      <c r="E65" s="9" t="s">
        <v>1049</v>
      </c>
      <c r="F65" s="16" t="s">
        <v>993</v>
      </c>
    </row>
    <row r="66" spans="1:6" s="3" customFormat="1" ht="9" customHeight="1" x14ac:dyDescent="0.25">
      <c r="A66" s="13" t="s">
        <v>191</v>
      </c>
      <c r="B66" s="13" t="s">
        <v>968</v>
      </c>
      <c r="C66" s="13" t="s">
        <v>99</v>
      </c>
      <c r="E66" s="9" t="s">
        <v>1050</v>
      </c>
      <c r="F66" s="16" t="s">
        <v>990</v>
      </c>
    </row>
    <row r="67" spans="1:6" s="3" customFormat="1" ht="9" customHeight="1" x14ac:dyDescent="0.25">
      <c r="A67" s="13" t="s">
        <v>192</v>
      </c>
      <c r="B67" s="13" t="s">
        <v>968</v>
      </c>
      <c r="C67" s="13" t="s">
        <v>99</v>
      </c>
      <c r="E67" s="9" t="s">
        <v>1051</v>
      </c>
      <c r="F67" s="16" t="s">
        <v>993</v>
      </c>
    </row>
    <row r="68" spans="1:6" s="3" customFormat="1" ht="9" customHeight="1" x14ac:dyDescent="0.25">
      <c r="A68" s="13" t="s">
        <v>12</v>
      </c>
      <c r="B68" s="13" t="s">
        <v>968</v>
      </c>
      <c r="C68" s="13" t="s">
        <v>99</v>
      </c>
      <c r="E68" s="9" t="s">
        <v>1052</v>
      </c>
      <c r="F68" s="16" t="s">
        <v>990</v>
      </c>
    </row>
    <row r="69" spans="1:6" s="3" customFormat="1" ht="9" customHeight="1" x14ac:dyDescent="0.25">
      <c r="A69" s="13" t="s">
        <v>193</v>
      </c>
      <c r="B69" s="13" t="s">
        <v>968</v>
      </c>
      <c r="C69" s="13" t="s">
        <v>99</v>
      </c>
      <c r="E69" s="9" t="s">
        <v>1053</v>
      </c>
      <c r="F69" s="16" t="s">
        <v>994</v>
      </c>
    </row>
    <row r="70" spans="1:6" s="3" customFormat="1" ht="9" customHeight="1" x14ac:dyDescent="0.25">
      <c r="A70" s="13" t="s">
        <v>194</v>
      </c>
      <c r="B70" s="13" t="s">
        <v>968</v>
      </c>
      <c r="C70" s="13" t="s">
        <v>99</v>
      </c>
      <c r="E70" s="9" t="s">
        <v>76</v>
      </c>
      <c r="F70" s="16" t="s">
        <v>990</v>
      </c>
    </row>
    <row r="71" spans="1:6" s="3" customFormat="1" ht="9" customHeight="1" x14ac:dyDescent="0.25">
      <c r="A71" s="13" t="s">
        <v>195</v>
      </c>
      <c r="B71" s="13" t="s">
        <v>968</v>
      </c>
      <c r="C71" s="13" t="s">
        <v>99</v>
      </c>
      <c r="E71" s="9" t="s">
        <v>60</v>
      </c>
      <c r="F71" s="16" t="s">
        <v>990</v>
      </c>
    </row>
    <row r="72" spans="1:6" s="3" customFormat="1" ht="9" customHeight="1" x14ac:dyDescent="0.25">
      <c r="A72" s="13" t="s">
        <v>196</v>
      </c>
      <c r="B72" s="13" t="s">
        <v>968</v>
      </c>
      <c r="C72" s="13" t="s">
        <v>99</v>
      </c>
      <c r="E72" s="9" t="s">
        <v>1054</v>
      </c>
      <c r="F72" s="16" t="s">
        <v>991</v>
      </c>
    </row>
    <row r="73" spans="1:6" s="3" customFormat="1" ht="9" customHeight="1" x14ac:dyDescent="0.25">
      <c r="A73" s="13" t="s">
        <v>197</v>
      </c>
      <c r="B73" s="13" t="s">
        <v>968</v>
      </c>
      <c r="C73" s="13" t="s">
        <v>99</v>
      </c>
      <c r="E73" s="9" t="s">
        <v>1055</v>
      </c>
      <c r="F73" s="16" t="s">
        <v>994</v>
      </c>
    </row>
    <row r="74" spans="1:6" s="3" customFormat="1" ht="9" customHeight="1" x14ac:dyDescent="0.25">
      <c r="A74" s="13" t="s">
        <v>199</v>
      </c>
      <c r="B74" s="13" t="s">
        <v>968</v>
      </c>
      <c r="C74" s="13" t="s">
        <v>99</v>
      </c>
      <c r="E74" s="9" t="s">
        <v>1056</v>
      </c>
      <c r="F74" s="16" t="s">
        <v>993</v>
      </c>
    </row>
    <row r="75" spans="1:6" s="3" customFormat="1" ht="9" customHeight="1" x14ac:dyDescent="0.25">
      <c r="A75" s="13" t="s">
        <v>200</v>
      </c>
      <c r="B75" s="13" t="s">
        <v>968</v>
      </c>
      <c r="C75" s="13" t="s">
        <v>99</v>
      </c>
      <c r="E75" s="9" t="s">
        <v>1057</v>
      </c>
      <c r="F75" s="16" t="s">
        <v>993</v>
      </c>
    </row>
    <row r="76" spans="1:6" s="3" customFormat="1" ht="9" customHeight="1" x14ac:dyDescent="0.25">
      <c r="A76" s="13" t="s">
        <v>201</v>
      </c>
      <c r="B76" s="13" t="s">
        <v>968</v>
      </c>
      <c r="C76" s="13" t="s">
        <v>99</v>
      </c>
      <c r="E76" s="9" t="s">
        <v>1058</v>
      </c>
      <c r="F76" s="16" t="s">
        <v>988</v>
      </c>
    </row>
    <row r="77" spans="1:6" s="3" customFormat="1" ht="9" customHeight="1" x14ac:dyDescent="0.25">
      <c r="A77" s="13" t="s">
        <v>202</v>
      </c>
      <c r="B77" s="13" t="s">
        <v>968</v>
      </c>
      <c r="C77" s="13" t="s">
        <v>99</v>
      </c>
      <c r="E77" s="9" t="s">
        <v>1059</v>
      </c>
      <c r="F77" s="16" t="s">
        <v>990</v>
      </c>
    </row>
    <row r="78" spans="1:6" s="3" customFormat="1" ht="9" customHeight="1" x14ac:dyDescent="0.25">
      <c r="A78" s="13" t="s">
        <v>969</v>
      </c>
      <c r="B78" s="13" t="s">
        <v>968</v>
      </c>
      <c r="C78" s="13" t="s">
        <v>99</v>
      </c>
      <c r="E78" s="9" t="s">
        <v>63</v>
      </c>
      <c r="F78" s="16" t="s">
        <v>990</v>
      </c>
    </row>
    <row r="79" spans="1:6" s="3" customFormat="1" ht="9" customHeight="1" x14ac:dyDescent="0.25">
      <c r="A79" s="13" t="s">
        <v>203</v>
      </c>
      <c r="B79" s="13" t="s">
        <v>968</v>
      </c>
      <c r="C79" s="13" t="s">
        <v>99</v>
      </c>
      <c r="E79" s="9" t="s">
        <v>1060</v>
      </c>
      <c r="F79" s="16" t="s">
        <v>993</v>
      </c>
    </row>
    <row r="80" spans="1:6" s="3" customFormat="1" ht="9" customHeight="1" x14ac:dyDescent="0.25">
      <c r="A80" s="13" t="s">
        <v>204</v>
      </c>
      <c r="B80" s="13" t="s">
        <v>968</v>
      </c>
      <c r="C80" s="13" t="s">
        <v>99</v>
      </c>
      <c r="E80" s="9" t="s">
        <v>1061</v>
      </c>
      <c r="F80" s="16" t="s">
        <v>990</v>
      </c>
    </row>
    <row r="81" spans="1:6" s="3" customFormat="1" ht="9" customHeight="1" x14ac:dyDescent="0.25">
      <c r="A81" s="13" t="s">
        <v>205</v>
      </c>
      <c r="B81" s="13" t="s">
        <v>968</v>
      </c>
      <c r="C81" s="13" t="s">
        <v>99</v>
      </c>
      <c r="E81" s="9" t="s">
        <v>81</v>
      </c>
      <c r="F81" s="16" t="s">
        <v>990</v>
      </c>
    </row>
    <row r="82" spans="1:6" s="3" customFormat="1" ht="9" customHeight="1" x14ac:dyDescent="0.25">
      <c r="A82" s="13" t="s">
        <v>206</v>
      </c>
      <c r="B82" s="13" t="s">
        <v>968</v>
      </c>
      <c r="C82" s="13" t="s">
        <v>99</v>
      </c>
      <c r="E82" s="9" t="s">
        <v>1062</v>
      </c>
      <c r="F82" s="16" t="s">
        <v>992</v>
      </c>
    </row>
    <row r="83" spans="1:6" s="3" customFormat="1" ht="9" customHeight="1" x14ac:dyDescent="0.25">
      <c r="A83" s="13" t="s">
        <v>207</v>
      </c>
      <c r="B83" s="13" t="s">
        <v>968</v>
      </c>
      <c r="C83" s="13" t="s">
        <v>99</v>
      </c>
      <c r="E83" s="9" t="s">
        <v>1063</v>
      </c>
      <c r="F83" s="16" t="s">
        <v>991</v>
      </c>
    </row>
    <row r="84" spans="1:6" s="3" customFormat="1" ht="9" customHeight="1" x14ac:dyDescent="0.25">
      <c r="A84" s="13" t="s">
        <v>14</v>
      </c>
      <c r="B84" s="13" t="s">
        <v>968</v>
      </c>
      <c r="C84" s="13" t="s">
        <v>99</v>
      </c>
      <c r="E84" s="9" t="s">
        <v>1064</v>
      </c>
      <c r="F84" s="16" t="s">
        <v>991</v>
      </c>
    </row>
    <row r="85" spans="1:6" s="3" customFormat="1" ht="9" customHeight="1" x14ac:dyDescent="0.25">
      <c r="A85" s="13" t="s">
        <v>208</v>
      </c>
      <c r="B85" s="13" t="s">
        <v>968</v>
      </c>
      <c r="C85" s="13" t="s">
        <v>99</v>
      </c>
      <c r="E85" s="9" t="s">
        <v>1065</v>
      </c>
      <c r="F85" s="16" t="s">
        <v>994</v>
      </c>
    </row>
    <row r="86" spans="1:6" s="3" customFormat="1" ht="9" customHeight="1" x14ac:dyDescent="0.25">
      <c r="A86" s="13" t="s">
        <v>209</v>
      </c>
      <c r="B86" s="13" t="s">
        <v>968</v>
      </c>
      <c r="C86" s="13" t="s">
        <v>99</v>
      </c>
      <c r="E86" s="9" t="s">
        <v>1066</v>
      </c>
      <c r="F86" s="16" t="s">
        <v>991</v>
      </c>
    </row>
    <row r="87" spans="1:6" s="3" customFormat="1" ht="9" customHeight="1" x14ac:dyDescent="0.25">
      <c r="A87" s="13" t="s">
        <v>211</v>
      </c>
      <c r="B87" s="13" t="s">
        <v>968</v>
      </c>
      <c r="C87" s="13" t="s">
        <v>99</v>
      </c>
      <c r="E87" s="9" t="s">
        <v>1067</v>
      </c>
      <c r="F87" s="16" t="s">
        <v>990</v>
      </c>
    </row>
    <row r="88" spans="1:6" s="3" customFormat="1" ht="9" customHeight="1" x14ac:dyDescent="0.25">
      <c r="A88" s="13" t="s">
        <v>212</v>
      </c>
      <c r="B88" s="13" t="s">
        <v>968</v>
      </c>
      <c r="C88" s="13" t="s">
        <v>99</v>
      </c>
      <c r="E88" s="9" t="s">
        <v>1068</v>
      </c>
      <c r="F88" s="16" t="s">
        <v>993</v>
      </c>
    </row>
    <row r="89" spans="1:6" s="3" customFormat="1" ht="9" customHeight="1" x14ac:dyDescent="0.25">
      <c r="A89" s="13" t="s">
        <v>15</v>
      </c>
      <c r="B89" s="13" t="s">
        <v>968</v>
      </c>
      <c r="C89" s="13" t="s">
        <v>99</v>
      </c>
      <c r="E89" s="9" t="s">
        <v>1069</v>
      </c>
      <c r="F89" s="16" t="s">
        <v>993</v>
      </c>
    </row>
    <row r="90" spans="1:6" s="3" customFormat="1" ht="9" customHeight="1" x14ac:dyDescent="0.25">
      <c r="A90" s="13" t="s">
        <v>958</v>
      </c>
      <c r="B90" s="13" t="s">
        <v>968</v>
      </c>
      <c r="C90" s="13" t="s">
        <v>99</v>
      </c>
      <c r="E90" s="9" t="s">
        <v>1070</v>
      </c>
      <c r="F90" s="16" t="s">
        <v>991</v>
      </c>
    </row>
    <row r="91" spans="1:6" s="3" customFormat="1" ht="9" customHeight="1" x14ac:dyDescent="0.25">
      <c r="A91" s="13" t="s">
        <v>13</v>
      </c>
      <c r="B91" s="13" t="s">
        <v>968</v>
      </c>
      <c r="C91" s="13" t="s">
        <v>99</v>
      </c>
      <c r="E91" s="9" t="s">
        <v>1071</v>
      </c>
      <c r="F91" s="16" t="s">
        <v>991</v>
      </c>
    </row>
    <row r="92" spans="1:6" s="3" customFormat="1" ht="9" customHeight="1" x14ac:dyDescent="0.25">
      <c r="A92" s="13" t="s">
        <v>215</v>
      </c>
      <c r="B92" s="13" t="s">
        <v>968</v>
      </c>
      <c r="C92" s="13" t="s">
        <v>99</v>
      </c>
      <c r="E92" s="9" t="s">
        <v>1072</v>
      </c>
      <c r="F92" s="16" t="s">
        <v>991</v>
      </c>
    </row>
    <row r="93" spans="1:6" s="3" customFormat="1" ht="9" customHeight="1" x14ac:dyDescent="0.25">
      <c r="A93" s="13" t="s">
        <v>216</v>
      </c>
      <c r="B93" s="13" t="s">
        <v>968</v>
      </c>
      <c r="C93" s="13" t="s">
        <v>99</v>
      </c>
      <c r="E93" s="9" t="s">
        <v>1073</v>
      </c>
      <c r="F93" s="16" t="s">
        <v>988</v>
      </c>
    </row>
    <row r="94" spans="1:6" s="3" customFormat="1" ht="9" customHeight="1" x14ac:dyDescent="0.25">
      <c r="A94" s="13" t="s">
        <v>217</v>
      </c>
      <c r="B94" s="13" t="s">
        <v>968</v>
      </c>
      <c r="C94" s="13" t="s">
        <v>99</v>
      </c>
      <c r="E94" s="9" t="s">
        <v>1074</v>
      </c>
      <c r="F94" s="16" t="s">
        <v>990</v>
      </c>
    </row>
    <row r="95" spans="1:6" s="3" customFormat="1" ht="9" customHeight="1" x14ac:dyDescent="0.25">
      <c r="A95" s="13" t="s">
        <v>218</v>
      </c>
      <c r="B95" s="13" t="s">
        <v>968</v>
      </c>
      <c r="C95" s="13" t="s">
        <v>99</v>
      </c>
      <c r="E95" s="9" t="s">
        <v>1075</v>
      </c>
      <c r="F95" s="16" t="s">
        <v>990</v>
      </c>
    </row>
    <row r="96" spans="1:6" s="3" customFormat="1" ht="9" customHeight="1" x14ac:dyDescent="0.25">
      <c r="A96" s="13" t="s">
        <v>219</v>
      </c>
      <c r="B96" s="13" t="s">
        <v>968</v>
      </c>
      <c r="C96" s="13" t="s">
        <v>99</v>
      </c>
      <c r="E96" s="9" t="s">
        <v>66</v>
      </c>
      <c r="F96" s="16" t="s">
        <v>988</v>
      </c>
    </row>
    <row r="97" spans="1:6" s="3" customFormat="1" ht="9" customHeight="1" x14ac:dyDescent="0.25">
      <c r="A97" s="13" t="s">
        <v>220</v>
      </c>
      <c r="B97" s="13" t="s">
        <v>968</v>
      </c>
      <c r="C97" s="13" t="s">
        <v>99</v>
      </c>
      <c r="E97" s="9" t="s">
        <v>1076</v>
      </c>
      <c r="F97" s="16" t="s">
        <v>988</v>
      </c>
    </row>
    <row r="98" spans="1:6" s="3" customFormat="1" ht="9" customHeight="1" x14ac:dyDescent="0.25">
      <c r="A98" s="13" t="s">
        <v>222</v>
      </c>
      <c r="B98" s="13" t="s">
        <v>968</v>
      </c>
      <c r="C98" s="13" t="s">
        <v>99</v>
      </c>
      <c r="E98" s="9" t="s">
        <v>1077</v>
      </c>
      <c r="F98" s="16" t="s">
        <v>988</v>
      </c>
    </row>
    <row r="99" spans="1:6" s="3" customFormat="1" ht="9" customHeight="1" x14ac:dyDescent="0.25">
      <c r="A99" s="13" t="s">
        <v>223</v>
      </c>
      <c r="B99" s="13" t="s">
        <v>968</v>
      </c>
      <c r="C99" s="13" t="s">
        <v>99</v>
      </c>
      <c r="E99" s="9" t="s">
        <v>1078</v>
      </c>
      <c r="F99" s="16" t="s">
        <v>988</v>
      </c>
    </row>
    <row r="100" spans="1:6" s="3" customFormat="1" ht="9" customHeight="1" x14ac:dyDescent="0.25">
      <c r="A100" s="13" t="s">
        <v>224</v>
      </c>
      <c r="B100" s="13" t="s">
        <v>968</v>
      </c>
      <c r="C100" s="13" t="s">
        <v>99</v>
      </c>
      <c r="E100" s="9" t="s">
        <v>50</v>
      </c>
      <c r="F100" s="16" t="s">
        <v>990</v>
      </c>
    </row>
    <row r="101" spans="1:6" s="3" customFormat="1" ht="9" customHeight="1" x14ac:dyDescent="0.25">
      <c r="A101" s="13" t="s">
        <v>225</v>
      </c>
      <c r="B101" s="13" t="s">
        <v>968</v>
      </c>
      <c r="C101" s="13" t="s">
        <v>99</v>
      </c>
      <c r="E101" s="9" t="s">
        <v>1079</v>
      </c>
      <c r="F101" s="16" t="s">
        <v>990</v>
      </c>
    </row>
    <row r="102" spans="1:6" s="3" customFormat="1" ht="9" customHeight="1" x14ac:dyDescent="0.25">
      <c r="A102" s="13" t="s">
        <v>227</v>
      </c>
      <c r="B102" s="13" t="s">
        <v>968</v>
      </c>
      <c r="C102" s="13" t="s">
        <v>99</v>
      </c>
      <c r="E102" s="9" t="s">
        <v>59</v>
      </c>
      <c r="F102" s="16" t="s">
        <v>988</v>
      </c>
    </row>
    <row r="103" spans="1:6" s="3" customFormat="1" ht="9" customHeight="1" x14ac:dyDescent="0.25">
      <c r="A103" s="13" t="s">
        <v>230</v>
      </c>
      <c r="B103" s="13" t="s">
        <v>229</v>
      </c>
      <c r="C103" s="13" t="s">
        <v>100</v>
      </c>
      <c r="E103" s="9" t="s">
        <v>64</v>
      </c>
      <c r="F103" s="16" t="s">
        <v>990</v>
      </c>
    </row>
    <row r="104" spans="1:6" s="3" customFormat="1" ht="9" customHeight="1" x14ac:dyDescent="0.25">
      <c r="A104" s="13" t="s">
        <v>231</v>
      </c>
      <c r="B104" s="13" t="s">
        <v>229</v>
      </c>
      <c r="C104" s="13" t="s">
        <v>100</v>
      </c>
      <c r="E104" s="9" t="s">
        <v>1080</v>
      </c>
      <c r="F104" s="16" t="s">
        <v>991</v>
      </c>
    </row>
    <row r="105" spans="1:6" s="3" customFormat="1" ht="9" customHeight="1" x14ac:dyDescent="0.25">
      <c r="A105" s="13" t="s">
        <v>232</v>
      </c>
      <c r="B105" s="13" t="s">
        <v>229</v>
      </c>
      <c r="C105" s="13" t="s">
        <v>100</v>
      </c>
      <c r="E105" s="9" t="s">
        <v>65</v>
      </c>
      <c r="F105" s="16" t="s">
        <v>988</v>
      </c>
    </row>
    <row r="106" spans="1:6" s="3" customFormat="1" ht="9" customHeight="1" x14ac:dyDescent="0.25">
      <c r="A106" s="13" t="s">
        <v>234</v>
      </c>
      <c r="B106" s="13" t="s">
        <v>970</v>
      </c>
      <c r="C106" s="13" t="s">
        <v>100</v>
      </c>
      <c r="E106" s="9" t="s">
        <v>1081</v>
      </c>
      <c r="F106" s="16" t="s">
        <v>990</v>
      </c>
    </row>
    <row r="107" spans="1:6" s="3" customFormat="1" ht="9" customHeight="1" x14ac:dyDescent="0.25">
      <c r="A107" s="13" t="s">
        <v>236</v>
      </c>
      <c r="B107" s="13" t="s">
        <v>970</v>
      </c>
      <c r="C107" s="13" t="s">
        <v>100</v>
      </c>
      <c r="E107" s="9" t="s">
        <v>1082</v>
      </c>
      <c r="F107" s="16" t="s">
        <v>988</v>
      </c>
    </row>
    <row r="108" spans="1:6" s="3" customFormat="1" ht="9" customHeight="1" x14ac:dyDescent="0.25">
      <c r="A108" s="13" t="s">
        <v>1</v>
      </c>
      <c r="B108" s="13" t="s">
        <v>970</v>
      </c>
      <c r="C108" s="13" t="s">
        <v>100</v>
      </c>
      <c r="E108" s="9" t="s">
        <v>1083</v>
      </c>
      <c r="F108" s="16" t="s">
        <v>988</v>
      </c>
    </row>
    <row r="109" spans="1:6" s="3" customFormat="1" ht="9" customHeight="1" x14ac:dyDescent="0.25">
      <c r="A109" s="13" t="s">
        <v>237</v>
      </c>
      <c r="B109" s="13" t="s">
        <v>970</v>
      </c>
      <c r="C109" s="13" t="s">
        <v>100</v>
      </c>
      <c r="E109" s="9" t="s">
        <v>1084</v>
      </c>
      <c r="F109" s="16" t="s">
        <v>993</v>
      </c>
    </row>
    <row r="110" spans="1:6" s="3" customFormat="1" ht="9" customHeight="1" x14ac:dyDescent="0.25">
      <c r="A110" s="13" t="s">
        <v>238</v>
      </c>
      <c r="B110" s="13" t="s">
        <v>970</v>
      </c>
      <c r="C110" s="13" t="s">
        <v>100</v>
      </c>
      <c r="E110" s="9" t="s">
        <v>1085</v>
      </c>
      <c r="F110" s="16" t="s">
        <v>994</v>
      </c>
    </row>
    <row r="111" spans="1:6" s="3" customFormat="1" ht="9" customHeight="1" x14ac:dyDescent="0.25">
      <c r="A111" s="13" t="s">
        <v>240</v>
      </c>
      <c r="B111" s="13" t="s">
        <v>970</v>
      </c>
      <c r="C111" s="13" t="s">
        <v>100</v>
      </c>
      <c r="E111" s="9" t="s">
        <v>989</v>
      </c>
      <c r="F111" s="16" t="s">
        <v>988</v>
      </c>
    </row>
    <row r="112" spans="1:6" s="3" customFormat="1" ht="9" customHeight="1" x14ac:dyDescent="0.25">
      <c r="A112" s="13" t="s">
        <v>241</v>
      </c>
      <c r="B112" s="13" t="s">
        <v>970</v>
      </c>
      <c r="C112" s="13" t="s">
        <v>100</v>
      </c>
      <c r="E112" s="9" t="s">
        <v>56</v>
      </c>
      <c r="F112" s="16" t="s">
        <v>988</v>
      </c>
    </row>
    <row r="113" spans="1:6" s="3" customFormat="1" ht="9" customHeight="1" x14ac:dyDescent="0.25">
      <c r="A113" s="13" t="s">
        <v>242</v>
      </c>
      <c r="B113" s="13" t="s">
        <v>970</v>
      </c>
      <c r="C113" s="13" t="s">
        <v>100</v>
      </c>
      <c r="E113" s="9" t="s">
        <v>1086</v>
      </c>
      <c r="F113" s="16" t="s">
        <v>988</v>
      </c>
    </row>
    <row r="114" spans="1:6" s="3" customFormat="1" ht="9" customHeight="1" x14ac:dyDescent="0.25">
      <c r="A114" s="13" t="s">
        <v>243</v>
      </c>
      <c r="B114" s="13" t="s">
        <v>970</v>
      </c>
      <c r="C114" s="13" t="s">
        <v>100</v>
      </c>
      <c r="E114" s="9" t="s">
        <v>1087</v>
      </c>
      <c r="F114" s="16" t="s">
        <v>988</v>
      </c>
    </row>
    <row r="115" spans="1:6" s="3" customFormat="1" ht="9" customHeight="1" x14ac:dyDescent="0.25">
      <c r="A115" s="13" t="s">
        <v>244</v>
      </c>
      <c r="B115" s="13" t="s">
        <v>254</v>
      </c>
      <c r="C115" s="13" t="s">
        <v>100</v>
      </c>
      <c r="E115" s="9" t="s">
        <v>1088</v>
      </c>
      <c r="F115" s="16" t="s">
        <v>988</v>
      </c>
    </row>
    <row r="116" spans="1:6" s="3" customFormat="1" ht="9" customHeight="1" x14ac:dyDescent="0.25">
      <c r="A116" s="13" t="s">
        <v>245</v>
      </c>
      <c r="B116" s="13" t="s">
        <v>254</v>
      </c>
      <c r="C116" s="13" t="s">
        <v>100</v>
      </c>
      <c r="E116" s="9" t="s">
        <v>1089</v>
      </c>
      <c r="F116" s="16" t="s">
        <v>990</v>
      </c>
    </row>
    <row r="117" spans="1:6" s="3" customFormat="1" ht="9" customHeight="1" x14ac:dyDescent="0.25">
      <c r="A117" s="13" t="s">
        <v>246</v>
      </c>
      <c r="B117" s="13" t="s">
        <v>254</v>
      </c>
      <c r="C117" s="13" t="s">
        <v>100</v>
      </c>
      <c r="E117" s="9" t="s">
        <v>1090</v>
      </c>
      <c r="F117" s="16" t="s">
        <v>988</v>
      </c>
    </row>
    <row r="118" spans="1:6" s="3" customFormat="1" ht="9" customHeight="1" x14ac:dyDescent="0.25">
      <c r="A118" s="13" t="s">
        <v>247</v>
      </c>
      <c r="B118" s="13" t="s">
        <v>254</v>
      </c>
      <c r="C118" s="13" t="s">
        <v>100</v>
      </c>
      <c r="E118" s="9" t="s">
        <v>1091</v>
      </c>
      <c r="F118" s="16" t="s">
        <v>993</v>
      </c>
    </row>
    <row r="119" spans="1:6" s="3" customFormat="1" ht="9" customHeight="1" x14ac:dyDescent="0.25">
      <c r="A119" s="13" t="s">
        <v>248</v>
      </c>
      <c r="B119" s="13" t="s">
        <v>254</v>
      </c>
      <c r="C119" s="13" t="s">
        <v>100</v>
      </c>
      <c r="E119" s="9" t="s">
        <v>1092</v>
      </c>
      <c r="F119" s="16" t="s">
        <v>993</v>
      </c>
    </row>
    <row r="120" spans="1:6" ht="9" customHeight="1" x14ac:dyDescent="0.25">
      <c r="A120" s="13" t="s">
        <v>249</v>
      </c>
      <c r="B120" s="13" t="s">
        <v>254</v>
      </c>
      <c r="C120" s="13" t="s">
        <v>100</v>
      </c>
      <c r="E120" s="9" t="s">
        <v>1093</v>
      </c>
      <c r="F120" s="16" t="s">
        <v>993</v>
      </c>
    </row>
    <row r="121" spans="1:6" ht="9" customHeight="1" x14ac:dyDescent="0.25">
      <c r="A121" s="13" t="s">
        <v>250</v>
      </c>
      <c r="B121" s="13" t="s">
        <v>254</v>
      </c>
      <c r="C121" s="13" t="s">
        <v>100</v>
      </c>
      <c r="E121" s="9" t="s">
        <v>1094</v>
      </c>
      <c r="F121" s="16" t="s">
        <v>990</v>
      </c>
    </row>
    <row r="122" spans="1:6" ht="9" customHeight="1" x14ac:dyDescent="0.25">
      <c r="A122" s="13" t="s">
        <v>251</v>
      </c>
      <c r="B122" s="13" t="s">
        <v>254</v>
      </c>
      <c r="C122" s="13" t="s">
        <v>100</v>
      </c>
      <c r="E122" s="9" t="s">
        <v>1095</v>
      </c>
      <c r="F122" s="16" t="s">
        <v>990</v>
      </c>
    </row>
    <row r="123" spans="1:6" ht="9" customHeight="1" x14ac:dyDescent="0.25">
      <c r="A123" s="13" t="s">
        <v>252</v>
      </c>
      <c r="B123" s="13" t="s">
        <v>254</v>
      </c>
      <c r="C123" s="13" t="s">
        <v>100</v>
      </c>
      <c r="E123" s="9" t="s">
        <v>1096</v>
      </c>
      <c r="F123" s="16" t="s">
        <v>990</v>
      </c>
    </row>
    <row r="124" spans="1:6" ht="9" customHeight="1" x14ac:dyDescent="0.25">
      <c r="A124" s="13" t="s">
        <v>253</v>
      </c>
      <c r="B124" s="13" t="s">
        <v>254</v>
      </c>
      <c r="C124" s="13" t="s">
        <v>100</v>
      </c>
      <c r="E124" s="9" t="s">
        <v>1097</v>
      </c>
      <c r="F124" s="16" t="s">
        <v>988</v>
      </c>
    </row>
    <row r="125" spans="1:6" ht="9" customHeight="1" x14ac:dyDescent="0.25">
      <c r="A125" s="13" t="s">
        <v>260</v>
      </c>
      <c r="B125" s="13" t="s">
        <v>255</v>
      </c>
      <c r="C125" s="13" t="s">
        <v>100</v>
      </c>
      <c r="E125" s="9" t="s">
        <v>1098</v>
      </c>
      <c r="F125" s="16" t="s">
        <v>990</v>
      </c>
    </row>
    <row r="126" spans="1:6" ht="9" customHeight="1" x14ac:dyDescent="0.25">
      <c r="A126" s="13" t="s">
        <v>257</v>
      </c>
      <c r="B126" s="13" t="s">
        <v>255</v>
      </c>
      <c r="C126" s="13" t="s">
        <v>100</v>
      </c>
      <c r="E126" s="9" t="s">
        <v>1099</v>
      </c>
      <c r="F126" s="16" t="s">
        <v>993</v>
      </c>
    </row>
    <row r="127" spans="1:6" ht="9" customHeight="1" x14ac:dyDescent="0.25">
      <c r="A127" s="13" t="s">
        <v>258</v>
      </c>
      <c r="B127" s="13" t="s">
        <v>255</v>
      </c>
      <c r="C127" s="13" t="s">
        <v>100</v>
      </c>
      <c r="E127" s="9" t="s">
        <v>1100</v>
      </c>
      <c r="F127" s="16" t="s">
        <v>993</v>
      </c>
    </row>
    <row r="128" spans="1:6" ht="9" customHeight="1" x14ac:dyDescent="0.25">
      <c r="A128" s="13" t="s">
        <v>259</v>
      </c>
      <c r="B128" s="13" t="s">
        <v>255</v>
      </c>
      <c r="C128" s="13" t="s">
        <v>100</v>
      </c>
      <c r="E128" s="9" t="s">
        <v>74</v>
      </c>
      <c r="F128" s="16" t="s">
        <v>988</v>
      </c>
    </row>
    <row r="129" spans="1:6" ht="9" customHeight="1" x14ac:dyDescent="0.25">
      <c r="A129" s="13" t="s">
        <v>262</v>
      </c>
      <c r="B129" s="13" t="s">
        <v>261</v>
      </c>
      <c r="C129" s="13" t="s">
        <v>100</v>
      </c>
      <c r="E129" s="9" t="s">
        <v>1101</v>
      </c>
      <c r="F129" s="16" t="s">
        <v>988</v>
      </c>
    </row>
    <row r="130" spans="1:6" ht="9" customHeight="1" x14ac:dyDescent="0.25">
      <c r="A130" s="13" t="s">
        <v>263</v>
      </c>
      <c r="B130" s="13" t="s">
        <v>261</v>
      </c>
      <c r="C130" s="13" t="s">
        <v>100</v>
      </c>
      <c r="E130" s="9" t="s">
        <v>1102</v>
      </c>
      <c r="F130" s="16" t="s">
        <v>993</v>
      </c>
    </row>
    <row r="131" spans="1:6" ht="9" customHeight="1" x14ac:dyDescent="0.25">
      <c r="A131" s="13" t="s">
        <v>264</v>
      </c>
      <c r="B131" s="13" t="s">
        <v>261</v>
      </c>
      <c r="C131" s="13" t="s">
        <v>100</v>
      </c>
      <c r="E131" s="9" t="s">
        <v>1103</v>
      </c>
      <c r="F131" s="16" t="s">
        <v>990</v>
      </c>
    </row>
    <row r="132" spans="1:6" ht="9" customHeight="1" x14ac:dyDescent="0.25">
      <c r="A132" s="13" t="s">
        <v>265</v>
      </c>
      <c r="B132" s="13" t="s">
        <v>261</v>
      </c>
      <c r="C132" s="13" t="s">
        <v>100</v>
      </c>
      <c r="E132" s="9" t="s">
        <v>1104</v>
      </c>
      <c r="F132" s="16" t="s">
        <v>994</v>
      </c>
    </row>
    <row r="133" spans="1:6" ht="9" customHeight="1" x14ac:dyDescent="0.25">
      <c r="A133" s="13" t="s">
        <v>266</v>
      </c>
      <c r="B133" s="13" t="s">
        <v>261</v>
      </c>
      <c r="C133" s="13" t="s">
        <v>100</v>
      </c>
      <c r="E133" s="9" t="s">
        <v>1105</v>
      </c>
      <c r="F133" s="16" t="s">
        <v>991</v>
      </c>
    </row>
    <row r="134" spans="1:6" ht="9" customHeight="1" x14ac:dyDescent="0.25">
      <c r="A134" s="13" t="s">
        <v>267</v>
      </c>
      <c r="B134" s="13" t="s">
        <v>261</v>
      </c>
      <c r="C134" s="13" t="s">
        <v>100</v>
      </c>
      <c r="E134" s="9" t="s">
        <v>1106</v>
      </c>
      <c r="F134" s="16" t="s">
        <v>993</v>
      </c>
    </row>
    <row r="135" spans="1:6" ht="9" customHeight="1" x14ac:dyDescent="0.25">
      <c r="A135" s="13" t="s">
        <v>278</v>
      </c>
      <c r="B135" s="13" t="s">
        <v>277</v>
      </c>
      <c r="C135" s="13" t="s">
        <v>101</v>
      </c>
      <c r="E135" s="9" t="s">
        <v>1107</v>
      </c>
      <c r="F135" s="16" t="s">
        <v>993</v>
      </c>
    </row>
    <row r="136" spans="1:6" ht="9" customHeight="1" x14ac:dyDescent="0.25">
      <c r="A136" s="13" t="s">
        <v>279</v>
      </c>
      <c r="B136" s="13" t="s">
        <v>277</v>
      </c>
      <c r="C136" s="13" t="s">
        <v>101</v>
      </c>
      <c r="E136" s="9" t="s">
        <v>1108</v>
      </c>
      <c r="F136" s="16" t="s">
        <v>993</v>
      </c>
    </row>
    <row r="137" spans="1:6" ht="9" customHeight="1" x14ac:dyDescent="0.25">
      <c r="A137" s="13" t="s">
        <v>280</v>
      </c>
      <c r="B137" s="13" t="s">
        <v>277</v>
      </c>
      <c r="C137" s="13" t="s">
        <v>101</v>
      </c>
      <c r="E137" s="9" t="s">
        <v>1109</v>
      </c>
      <c r="F137" s="16" t="s">
        <v>991</v>
      </c>
    </row>
    <row r="138" spans="1:6" ht="9" customHeight="1" x14ac:dyDescent="0.25">
      <c r="A138" s="13" t="s">
        <v>281</v>
      </c>
      <c r="B138" s="13" t="s">
        <v>277</v>
      </c>
      <c r="C138" s="13" t="s">
        <v>101</v>
      </c>
      <c r="E138" s="9" t="s">
        <v>1110</v>
      </c>
      <c r="F138" s="16" t="s">
        <v>994</v>
      </c>
    </row>
    <row r="139" spans="1:6" ht="9" customHeight="1" x14ac:dyDescent="0.25">
      <c r="A139" s="13" t="s">
        <v>282</v>
      </c>
      <c r="B139" s="13" t="s">
        <v>277</v>
      </c>
      <c r="C139" s="13" t="s">
        <v>101</v>
      </c>
      <c r="E139" s="9" t="s">
        <v>1111</v>
      </c>
      <c r="F139" s="16" t="s">
        <v>990</v>
      </c>
    </row>
    <row r="140" spans="1:6" ht="9" customHeight="1" x14ac:dyDescent="0.25">
      <c r="A140" s="13" t="s">
        <v>283</v>
      </c>
      <c r="B140" s="13" t="s">
        <v>277</v>
      </c>
      <c r="C140" s="13" t="s">
        <v>101</v>
      </c>
      <c r="E140" s="9" t="s">
        <v>1112</v>
      </c>
      <c r="F140" s="16" t="s">
        <v>990</v>
      </c>
    </row>
    <row r="141" spans="1:6" ht="9" customHeight="1" x14ac:dyDescent="0.25">
      <c r="A141" s="13" t="s">
        <v>971</v>
      </c>
      <c r="B141" s="13" t="s">
        <v>277</v>
      </c>
      <c r="C141" s="13" t="s">
        <v>101</v>
      </c>
      <c r="E141" s="9" t="s">
        <v>1113</v>
      </c>
      <c r="F141" s="16" t="s">
        <v>988</v>
      </c>
    </row>
    <row r="142" spans="1:6" ht="9" customHeight="1" x14ac:dyDescent="0.25">
      <c r="A142" s="13" t="s">
        <v>284</v>
      </c>
      <c r="B142" s="13" t="s">
        <v>277</v>
      </c>
      <c r="C142" s="13" t="s">
        <v>101</v>
      </c>
      <c r="E142" s="9" t="s">
        <v>1114</v>
      </c>
      <c r="F142" s="16" t="s">
        <v>991</v>
      </c>
    </row>
    <row r="143" spans="1:6" ht="9" customHeight="1" x14ac:dyDescent="0.25">
      <c r="A143" s="13" t="s">
        <v>285</v>
      </c>
      <c r="B143" s="13" t="s">
        <v>277</v>
      </c>
      <c r="C143" s="13" t="s">
        <v>101</v>
      </c>
      <c r="E143" s="9" t="s">
        <v>1115</v>
      </c>
      <c r="F143" s="16" t="s">
        <v>993</v>
      </c>
    </row>
    <row r="144" spans="1:6" ht="9" customHeight="1" x14ac:dyDescent="0.25">
      <c r="A144" s="13" t="s">
        <v>286</v>
      </c>
      <c r="B144" s="13" t="s">
        <v>277</v>
      </c>
      <c r="C144" s="13" t="s">
        <v>101</v>
      </c>
      <c r="E144" s="9" t="s">
        <v>1116</v>
      </c>
      <c r="F144" s="16" t="s">
        <v>993</v>
      </c>
    </row>
    <row r="145" spans="1:6" ht="9" customHeight="1" x14ac:dyDescent="0.25">
      <c r="A145" s="13" t="s">
        <v>287</v>
      </c>
      <c r="B145" s="13" t="s">
        <v>277</v>
      </c>
      <c r="C145" s="13" t="s">
        <v>101</v>
      </c>
      <c r="E145" s="9" t="s">
        <v>1117</v>
      </c>
      <c r="F145" s="16" t="s">
        <v>993</v>
      </c>
    </row>
    <row r="146" spans="1:6" ht="9" customHeight="1" x14ac:dyDescent="0.25">
      <c r="A146" s="13" t="s">
        <v>320</v>
      </c>
      <c r="B146" s="13" t="s">
        <v>319</v>
      </c>
      <c r="C146" s="13" t="s">
        <v>101</v>
      </c>
      <c r="E146" s="9" t="s">
        <v>1118</v>
      </c>
      <c r="F146" s="16" t="s">
        <v>994</v>
      </c>
    </row>
    <row r="147" spans="1:6" ht="9" customHeight="1" x14ac:dyDescent="0.25">
      <c r="A147" s="13" t="s">
        <v>28</v>
      </c>
      <c r="B147" s="13" t="s">
        <v>972</v>
      </c>
      <c r="C147" s="13" t="s">
        <v>101</v>
      </c>
      <c r="E147" s="9" t="s">
        <v>1119</v>
      </c>
      <c r="F147" s="16" t="s">
        <v>988</v>
      </c>
    </row>
    <row r="148" spans="1:6" ht="9" customHeight="1" x14ac:dyDescent="0.25">
      <c r="A148" s="13" t="s">
        <v>321</v>
      </c>
      <c r="B148" s="13" t="s">
        <v>319</v>
      </c>
      <c r="C148" s="13" t="s">
        <v>101</v>
      </c>
      <c r="E148" s="9" t="s">
        <v>68</v>
      </c>
      <c r="F148" s="16" t="s">
        <v>990</v>
      </c>
    </row>
    <row r="149" spans="1:6" ht="9" customHeight="1" x14ac:dyDescent="0.25">
      <c r="A149" s="13" t="s">
        <v>288</v>
      </c>
      <c r="B149" s="13" t="s">
        <v>972</v>
      </c>
      <c r="C149" s="13" t="s">
        <v>101</v>
      </c>
      <c r="E149" s="9" t="s">
        <v>1120</v>
      </c>
      <c r="F149" s="16" t="s">
        <v>991</v>
      </c>
    </row>
    <row r="150" spans="1:6" ht="9" customHeight="1" x14ac:dyDescent="0.25">
      <c r="A150" s="13" t="s">
        <v>322</v>
      </c>
      <c r="B150" s="13" t="s">
        <v>319</v>
      </c>
      <c r="C150" s="13" t="s">
        <v>101</v>
      </c>
      <c r="E150" s="9" t="s">
        <v>1121</v>
      </c>
      <c r="F150" s="16" t="s">
        <v>994</v>
      </c>
    </row>
    <row r="151" spans="1:6" ht="9" customHeight="1" x14ac:dyDescent="0.25">
      <c r="A151" s="13" t="s">
        <v>290</v>
      </c>
      <c r="B151" s="13" t="s">
        <v>972</v>
      </c>
      <c r="C151" s="13" t="s">
        <v>101</v>
      </c>
      <c r="E151" s="9" t="s">
        <v>82</v>
      </c>
      <c r="F151" s="16" t="s">
        <v>994</v>
      </c>
    </row>
    <row r="152" spans="1:6" ht="9" customHeight="1" x14ac:dyDescent="0.25">
      <c r="A152" s="13" t="s">
        <v>292</v>
      </c>
      <c r="B152" s="13" t="s">
        <v>291</v>
      </c>
      <c r="C152" s="13" t="s">
        <v>101</v>
      </c>
      <c r="E152" s="9" t="s">
        <v>1122</v>
      </c>
      <c r="F152" s="16" t="s">
        <v>991</v>
      </c>
    </row>
    <row r="153" spans="1:6" ht="9" customHeight="1" x14ac:dyDescent="0.25">
      <c r="A153" s="13" t="s">
        <v>294</v>
      </c>
      <c r="B153" s="13" t="s">
        <v>291</v>
      </c>
      <c r="C153" s="13" t="s">
        <v>101</v>
      </c>
      <c r="E153" s="9" t="s">
        <v>1123</v>
      </c>
      <c r="F153" s="16" t="s">
        <v>993</v>
      </c>
    </row>
    <row r="154" spans="1:6" ht="9" customHeight="1" x14ac:dyDescent="0.25">
      <c r="A154" s="13" t="s">
        <v>295</v>
      </c>
      <c r="B154" s="13" t="s">
        <v>291</v>
      </c>
      <c r="C154" s="13" t="s">
        <v>101</v>
      </c>
      <c r="E154" s="9" t="s">
        <v>1124</v>
      </c>
      <c r="F154" s="16" t="s">
        <v>993</v>
      </c>
    </row>
    <row r="155" spans="1:6" ht="9" customHeight="1" x14ac:dyDescent="0.25">
      <c r="A155" s="13" t="s">
        <v>298</v>
      </c>
      <c r="B155" s="13" t="s">
        <v>291</v>
      </c>
      <c r="C155" s="13" t="s">
        <v>101</v>
      </c>
      <c r="E155" s="9" t="s">
        <v>1125</v>
      </c>
      <c r="F155" s="16" t="s">
        <v>994</v>
      </c>
    </row>
    <row r="156" spans="1:6" ht="9" customHeight="1" x14ac:dyDescent="0.25">
      <c r="A156" s="13" t="s">
        <v>299</v>
      </c>
      <c r="B156" s="13" t="s">
        <v>291</v>
      </c>
      <c r="C156" s="13" t="s">
        <v>101</v>
      </c>
      <c r="E156" s="9" t="s">
        <v>1126</v>
      </c>
      <c r="F156" s="16" t="s">
        <v>990</v>
      </c>
    </row>
    <row r="157" spans="1:6" ht="9" customHeight="1" x14ac:dyDescent="0.25">
      <c r="A157" s="13" t="s">
        <v>300</v>
      </c>
      <c r="B157" s="13" t="s">
        <v>291</v>
      </c>
      <c r="C157" s="13" t="s">
        <v>101</v>
      </c>
      <c r="E157" s="9" t="s">
        <v>1127</v>
      </c>
      <c r="F157" s="16" t="s">
        <v>988</v>
      </c>
    </row>
    <row r="158" spans="1:6" ht="9" customHeight="1" x14ac:dyDescent="0.25">
      <c r="A158" s="13" t="s">
        <v>301</v>
      </c>
      <c r="B158" s="13" t="s">
        <v>291</v>
      </c>
      <c r="C158" s="13" t="s">
        <v>101</v>
      </c>
      <c r="E158" s="9" t="s">
        <v>1128</v>
      </c>
      <c r="F158" s="16" t="s">
        <v>988</v>
      </c>
    </row>
    <row r="159" spans="1:6" ht="9" customHeight="1" x14ac:dyDescent="0.25">
      <c r="A159" s="13" t="s">
        <v>303</v>
      </c>
      <c r="B159" s="13" t="s">
        <v>291</v>
      </c>
      <c r="C159" s="13" t="s">
        <v>101</v>
      </c>
      <c r="E159" s="9" t="s">
        <v>1129</v>
      </c>
      <c r="F159" s="16" t="s">
        <v>994</v>
      </c>
    </row>
    <row r="160" spans="1:6" ht="9" customHeight="1" x14ac:dyDescent="0.25">
      <c r="A160" s="13" t="s">
        <v>304</v>
      </c>
      <c r="B160" s="13" t="s">
        <v>291</v>
      </c>
      <c r="C160" s="13" t="s">
        <v>101</v>
      </c>
      <c r="E160" s="9" t="s">
        <v>1130</v>
      </c>
      <c r="F160" s="16" t="s">
        <v>991</v>
      </c>
    </row>
    <row r="161" spans="1:6" ht="9" customHeight="1" x14ac:dyDescent="0.25">
      <c r="A161" s="13" t="s">
        <v>305</v>
      </c>
      <c r="B161" s="13" t="s">
        <v>291</v>
      </c>
      <c r="C161" s="13" t="s">
        <v>101</v>
      </c>
      <c r="E161" s="9" t="s">
        <v>1131</v>
      </c>
      <c r="F161" s="16" t="s">
        <v>994</v>
      </c>
    </row>
    <row r="162" spans="1:6" ht="9" customHeight="1" x14ac:dyDescent="0.25">
      <c r="A162" s="13" t="s">
        <v>306</v>
      </c>
      <c r="B162" s="13" t="s">
        <v>291</v>
      </c>
      <c r="C162" s="13" t="s">
        <v>101</v>
      </c>
      <c r="E162" s="9" t="s">
        <v>1132</v>
      </c>
      <c r="F162" s="16" t="s">
        <v>991</v>
      </c>
    </row>
    <row r="163" spans="1:6" ht="9" customHeight="1" x14ac:dyDescent="0.25">
      <c r="A163" s="13" t="s">
        <v>307</v>
      </c>
      <c r="B163" s="13" t="s">
        <v>291</v>
      </c>
      <c r="C163" s="13" t="s">
        <v>101</v>
      </c>
      <c r="E163" s="9" t="s">
        <v>1133</v>
      </c>
      <c r="F163" s="16" t="s">
        <v>991</v>
      </c>
    </row>
    <row r="164" spans="1:6" ht="9" customHeight="1" x14ac:dyDescent="0.25">
      <c r="A164" s="13" t="s">
        <v>309</v>
      </c>
      <c r="B164" s="13" t="s">
        <v>308</v>
      </c>
      <c r="C164" s="13" t="s">
        <v>101</v>
      </c>
      <c r="E164" s="9" t="s">
        <v>1134</v>
      </c>
      <c r="F164" s="16" t="s">
        <v>988</v>
      </c>
    </row>
    <row r="165" spans="1:6" ht="9" customHeight="1" x14ac:dyDescent="0.25">
      <c r="A165" s="13" t="s">
        <v>310</v>
      </c>
      <c r="B165" s="13" t="s">
        <v>308</v>
      </c>
      <c r="C165" s="13" t="s">
        <v>101</v>
      </c>
      <c r="E165" s="9" t="s">
        <v>70</v>
      </c>
      <c r="F165" s="16" t="s">
        <v>990</v>
      </c>
    </row>
    <row r="166" spans="1:6" ht="9" customHeight="1" x14ac:dyDescent="0.25">
      <c r="A166" s="13" t="s">
        <v>311</v>
      </c>
      <c r="B166" s="13" t="s">
        <v>308</v>
      </c>
      <c r="C166" s="13" t="s">
        <v>101</v>
      </c>
      <c r="E166" s="9" t="s">
        <v>69</v>
      </c>
      <c r="F166" s="16" t="s">
        <v>990</v>
      </c>
    </row>
    <row r="167" spans="1:6" ht="9" customHeight="1" x14ac:dyDescent="0.25">
      <c r="A167" s="13" t="s">
        <v>312</v>
      </c>
      <c r="B167" s="13" t="s">
        <v>308</v>
      </c>
      <c r="C167" s="13" t="s">
        <v>101</v>
      </c>
      <c r="E167" s="9" t="s">
        <v>1135</v>
      </c>
      <c r="F167" s="16" t="s">
        <v>991</v>
      </c>
    </row>
    <row r="168" spans="1:6" ht="9" customHeight="1" x14ac:dyDescent="0.25">
      <c r="A168" s="13" t="s">
        <v>313</v>
      </c>
      <c r="B168" s="13" t="s">
        <v>308</v>
      </c>
      <c r="C168" s="13" t="s">
        <v>101</v>
      </c>
      <c r="E168" s="9" t="s">
        <v>1136</v>
      </c>
      <c r="F168" s="16" t="s">
        <v>988</v>
      </c>
    </row>
    <row r="169" spans="1:6" ht="9" customHeight="1" x14ac:dyDescent="0.25">
      <c r="A169" s="13" t="s">
        <v>314</v>
      </c>
      <c r="B169" s="13" t="s">
        <v>308</v>
      </c>
      <c r="C169" s="13" t="s">
        <v>101</v>
      </c>
      <c r="E169" s="9" t="s">
        <v>1137</v>
      </c>
      <c r="F169" s="16" t="s">
        <v>993</v>
      </c>
    </row>
    <row r="170" spans="1:6" ht="9" customHeight="1" x14ac:dyDescent="0.25">
      <c r="A170" s="13" t="s">
        <v>315</v>
      </c>
      <c r="B170" s="13" t="s">
        <v>308</v>
      </c>
      <c r="C170" s="13" t="s">
        <v>101</v>
      </c>
      <c r="E170" s="9" t="s">
        <v>1138</v>
      </c>
      <c r="F170" s="16" t="s">
        <v>990</v>
      </c>
    </row>
    <row r="171" spans="1:6" ht="9" customHeight="1" x14ac:dyDescent="0.25">
      <c r="A171" s="13" t="s">
        <v>318</v>
      </c>
      <c r="B171" s="13" t="s">
        <v>308</v>
      </c>
      <c r="C171" s="13" t="s">
        <v>101</v>
      </c>
      <c r="E171" s="9" t="s">
        <v>1139</v>
      </c>
      <c r="F171" s="16" t="s">
        <v>990</v>
      </c>
    </row>
    <row r="172" spans="1:6" ht="9" customHeight="1" x14ac:dyDescent="0.25">
      <c r="A172" s="13" t="s">
        <v>343</v>
      </c>
      <c r="B172" s="13" t="s">
        <v>342</v>
      </c>
      <c r="C172" s="13" t="s">
        <v>103</v>
      </c>
      <c r="E172" s="9" t="s">
        <v>1140</v>
      </c>
      <c r="F172" s="16" t="s">
        <v>993</v>
      </c>
    </row>
    <row r="173" spans="1:6" ht="9" customHeight="1" x14ac:dyDescent="0.25">
      <c r="A173" s="13" t="s">
        <v>344</v>
      </c>
      <c r="B173" s="13" t="s">
        <v>342</v>
      </c>
      <c r="C173" s="13" t="s">
        <v>103</v>
      </c>
      <c r="E173" s="9" t="s">
        <v>1141</v>
      </c>
      <c r="F173" s="16" t="s">
        <v>993</v>
      </c>
    </row>
    <row r="174" spans="1:6" ht="9" customHeight="1" x14ac:dyDescent="0.25">
      <c r="A174" s="13" t="s">
        <v>345</v>
      </c>
      <c r="B174" s="13" t="s">
        <v>342</v>
      </c>
      <c r="C174" s="13" t="s">
        <v>103</v>
      </c>
      <c r="E174" s="9" t="s">
        <v>1142</v>
      </c>
      <c r="F174" s="16" t="s">
        <v>991</v>
      </c>
    </row>
    <row r="175" spans="1:6" ht="9" customHeight="1" x14ac:dyDescent="0.25">
      <c r="A175" s="13" t="s">
        <v>346</v>
      </c>
      <c r="B175" s="13" t="s">
        <v>342</v>
      </c>
      <c r="C175" s="13" t="s">
        <v>103</v>
      </c>
      <c r="E175" s="9" t="s">
        <v>1143</v>
      </c>
      <c r="F175" s="16" t="s">
        <v>991</v>
      </c>
    </row>
    <row r="176" spans="1:6" ht="9" customHeight="1" x14ac:dyDescent="0.25">
      <c r="A176" s="13" t="s">
        <v>347</v>
      </c>
      <c r="B176" s="13" t="s">
        <v>348</v>
      </c>
      <c r="C176" s="13" t="s">
        <v>103</v>
      </c>
      <c r="E176" s="9" t="s">
        <v>1144</v>
      </c>
      <c r="F176" s="16" t="s">
        <v>992</v>
      </c>
    </row>
    <row r="177" spans="1:6" ht="9" customHeight="1" x14ac:dyDescent="0.25">
      <c r="A177" s="13" t="s">
        <v>39</v>
      </c>
      <c r="B177" s="13" t="s">
        <v>348</v>
      </c>
      <c r="C177" s="13" t="s">
        <v>103</v>
      </c>
      <c r="E177" s="9" t="s">
        <v>1145</v>
      </c>
      <c r="F177" s="16" t="s">
        <v>991</v>
      </c>
    </row>
    <row r="178" spans="1:6" ht="9" customHeight="1" x14ac:dyDescent="0.25">
      <c r="A178" s="13" t="s">
        <v>350</v>
      </c>
      <c r="B178" s="13" t="s">
        <v>349</v>
      </c>
      <c r="C178" s="13" t="s">
        <v>103</v>
      </c>
      <c r="E178" s="9" t="s">
        <v>1146</v>
      </c>
      <c r="F178" s="16" t="s">
        <v>994</v>
      </c>
    </row>
    <row r="179" spans="1:6" ht="9" customHeight="1" x14ac:dyDescent="0.25">
      <c r="A179" s="13" t="s">
        <v>351</v>
      </c>
      <c r="B179" s="13" t="s">
        <v>357</v>
      </c>
      <c r="C179" s="13" t="s">
        <v>103</v>
      </c>
      <c r="E179" s="9" t="s">
        <v>1147</v>
      </c>
      <c r="F179" s="16" t="s">
        <v>990</v>
      </c>
    </row>
    <row r="180" spans="1:6" ht="9" customHeight="1" x14ac:dyDescent="0.25">
      <c r="A180" s="13" t="s">
        <v>352</v>
      </c>
      <c r="B180" s="13" t="s">
        <v>357</v>
      </c>
      <c r="C180" s="13" t="s">
        <v>103</v>
      </c>
      <c r="E180" s="9" t="s">
        <v>1148</v>
      </c>
      <c r="F180" s="16" t="s">
        <v>993</v>
      </c>
    </row>
    <row r="181" spans="1:6" ht="9" customHeight="1" x14ac:dyDescent="0.25">
      <c r="A181" s="13" t="s">
        <v>353</v>
      </c>
      <c r="B181" s="13" t="s">
        <v>357</v>
      </c>
      <c r="C181" s="13" t="s">
        <v>103</v>
      </c>
      <c r="E181" s="9" t="s">
        <v>1149</v>
      </c>
      <c r="F181" s="16" t="s">
        <v>988</v>
      </c>
    </row>
    <row r="182" spans="1:6" ht="9" customHeight="1" x14ac:dyDescent="0.25">
      <c r="A182" s="13" t="s">
        <v>354</v>
      </c>
      <c r="B182" s="13" t="s">
        <v>357</v>
      </c>
      <c r="C182" s="13" t="s">
        <v>103</v>
      </c>
      <c r="E182" s="9" t="s">
        <v>1150</v>
      </c>
      <c r="F182" s="16" t="s">
        <v>993</v>
      </c>
    </row>
    <row r="183" spans="1:6" ht="9" customHeight="1" x14ac:dyDescent="0.25">
      <c r="A183" s="13" t="s">
        <v>355</v>
      </c>
      <c r="B183" s="13" t="s">
        <v>357</v>
      </c>
      <c r="C183" s="13" t="s">
        <v>103</v>
      </c>
      <c r="E183" s="9" t="s">
        <v>1151</v>
      </c>
      <c r="F183" s="16" t="s">
        <v>990</v>
      </c>
    </row>
    <row r="184" spans="1:6" ht="9" customHeight="1" x14ac:dyDescent="0.25">
      <c r="A184" s="13" t="s">
        <v>356</v>
      </c>
      <c r="B184" s="13" t="s">
        <v>357</v>
      </c>
      <c r="C184" s="13" t="s">
        <v>103</v>
      </c>
      <c r="E184" s="9" t="s">
        <v>1152</v>
      </c>
      <c r="F184" s="16" t="s">
        <v>993</v>
      </c>
    </row>
    <row r="185" spans="1:6" ht="9" customHeight="1" x14ac:dyDescent="0.25">
      <c r="A185" s="13" t="s">
        <v>275</v>
      </c>
      <c r="B185" s="13" t="s">
        <v>274</v>
      </c>
      <c r="C185" s="13" t="s">
        <v>5</v>
      </c>
      <c r="E185" s="9" t="s">
        <v>1153</v>
      </c>
      <c r="F185" s="16" t="s">
        <v>993</v>
      </c>
    </row>
    <row r="186" spans="1:6" ht="9" customHeight="1" x14ac:dyDescent="0.25">
      <c r="A186" s="13" t="s">
        <v>276</v>
      </c>
      <c r="B186" s="13" t="s">
        <v>274</v>
      </c>
      <c r="C186" s="13" t="s">
        <v>5</v>
      </c>
      <c r="E186" s="9" t="s">
        <v>79</v>
      </c>
      <c r="F186" s="16" t="s">
        <v>988</v>
      </c>
    </row>
    <row r="187" spans="1:6" ht="9" customHeight="1" x14ac:dyDescent="0.25">
      <c r="A187" s="13" t="s">
        <v>268</v>
      </c>
      <c r="B187" s="13" t="s">
        <v>973</v>
      </c>
      <c r="C187" s="13" t="s">
        <v>5</v>
      </c>
      <c r="E187" s="9" t="s">
        <v>1154</v>
      </c>
      <c r="F187" s="16" t="s">
        <v>990</v>
      </c>
    </row>
    <row r="188" spans="1:6" ht="9" customHeight="1" x14ac:dyDescent="0.25">
      <c r="A188" s="13" t="s">
        <v>269</v>
      </c>
      <c r="B188" s="13" t="s">
        <v>973</v>
      </c>
      <c r="C188" s="13" t="s">
        <v>5</v>
      </c>
      <c r="E188" s="9" t="s">
        <v>75</v>
      </c>
      <c r="F188" s="16" t="s">
        <v>990</v>
      </c>
    </row>
    <row r="189" spans="1:6" ht="9" customHeight="1" x14ac:dyDescent="0.25">
      <c r="A189" s="13" t="s">
        <v>270</v>
      </c>
      <c r="B189" s="13" t="s">
        <v>973</v>
      </c>
      <c r="C189" s="13" t="s">
        <v>5</v>
      </c>
      <c r="E189" s="9" t="s">
        <v>1155</v>
      </c>
      <c r="F189" s="16" t="s">
        <v>994</v>
      </c>
    </row>
    <row r="190" spans="1:6" ht="9" customHeight="1" x14ac:dyDescent="0.25">
      <c r="A190" s="13" t="s">
        <v>271</v>
      </c>
      <c r="B190" s="13" t="s">
        <v>973</v>
      </c>
      <c r="C190" s="13" t="s">
        <v>5</v>
      </c>
      <c r="E190" s="9" t="s">
        <v>1156</v>
      </c>
      <c r="F190" s="16" t="s">
        <v>993</v>
      </c>
    </row>
    <row r="191" spans="1:6" ht="9" customHeight="1" x14ac:dyDescent="0.25">
      <c r="A191" s="13" t="s">
        <v>272</v>
      </c>
      <c r="B191" s="13" t="s">
        <v>973</v>
      </c>
      <c r="C191" s="13" t="s">
        <v>5</v>
      </c>
      <c r="E191" s="9" t="s">
        <v>1157</v>
      </c>
      <c r="F191" s="16" t="s">
        <v>993</v>
      </c>
    </row>
    <row r="192" spans="1:6" ht="9" customHeight="1" x14ac:dyDescent="0.25">
      <c r="A192" s="13" t="s">
        <v>273</v>
      </c>
      <c r="B192" s="13" t="s">
        <v>973</v>
      </c>
      <c r="C192" s="13" t="s">
        <v>5</v>
      </c>
      <c r="E192" s="9" t="s">
        <v>61</v>
      </c>
      <c r="F192" s="16" t="s">
        <v>990</v>
      </c>
    </row>
    <row r="193" spans="1:6" ht="9" customHeight="1" x14ac:dyDescent="0.25">
      <c r="A193" s="13" t="s">
        <v>359</v>
      </c>
      <c r="B193" s="13" t="s">
        <v>358</v>
      </c>
      <c r="C193" s="13" t="s">
        <v>104</v>
      </c>
      <c r="E193" s="9" t="s">
        <v>1158</v>
      </c>
      <c r="F193" s="16" t="s">
        <v>988</v>
      </c>
    </row>
    <row r="194" spans="1:6" ht="9" customHeight="1" x14ac:dyDescent="0.25">
      <c r="A194" s="13" t="s">
        <v>360</v>
      </c>
      <c r="B194" s="13" t="s">
        <v>358</v>
      </c>
      <c r="C194" s="13" t="s">
        <v>104</v>
      </c>
      <c r="E194" s="9" t="s">
        <v>1159</v>
      </c>
      <c r="F194" s="16" t="s">
        <v>993</v>
      </c>
    </row>
    <row r="195" spans="1:6" ht="9" customHeight="1" x14ac:dyDescent="0.25">
      <c r="A195" s="13" t="s">
        <v>362</v>
      </c>
      <c r="B195" s="13" t="s">
        <v>358</v>
      </c>
      <c r="C195" s="13" t="s">
        <v>104</v>
      </c>
      <c r="E195" s="9" t="s">
        <v>1160</v>
      </c>
      <c r="F195" s="16" t="s">
        <v>991</v>
      </c>
    </row>
    <row r="196" spans="1:6" ht="9" customHeight="1" x14ac:dyDescent="0.25">
      <c r="A196" s="13" t="s">
        <v>363</v>
      </c>
      <c r="B196" s="13" t="s">
        <v>358</v>
      </c>
      <c r="C196" s="13" t="s">
        <v>104</v>
      </c>
      <c r="E196" s="9" t="s">
        <v>1161</v>
      </c>
      <c r="F196" s="16" t="s">
        <v>993</v>
      </c>
    </row>
    <row r="197" spans="1:6" ht="9" customHeight="1" x14ac:dyDescent="0.25">
      <c r="A197" s="13" t="s">
        <v>364</v>
      </c>
      <c r="B197" s="13" t="s">
        <v>358</v>
      </c>
      <c r="C197" s="13" t="s">
        <v>104</v>
      </c>
      <c r="E197" s="9" t="s">
        <v>72</v>
      </c>
      <c r="F197" s="16" t="s">
        <v>990</v>
      </c>
    </row>
    <row r="198" spans="1:6" ht="9" customHeight="1" x14ac:dyDescent="0.25">
      <c r="A198" s="13" t="s">
        <v>365</v>
      </c>
      <c r="B198" s="13" t="s">
        <v>358</v>
      </c>
      <c r="C198" s="13" t="s">
        <v>104</v>
      </c>
      <c r="E198" s="9" t="s">
        <v>62</v>
      </c>
      <c r="F198" s="16" t="s">
        <v>990</v>
      </c>
    </row>
    <row r="199" spans="1:6" ht="9" customHeight="1" x14ac:dyDescent="0.25">
      <c r="A199" s="13" t="s">
        <v>366</v>
      </c>
      <c r="B199" s="13" t="s">
        <v>358</v>
      </c>
      <c r="C199" s="13" t="s">
        <v>104</v>
      </c>
      <c r="E199" s="9" t="s">
        <v>1162</v>
      </c>
      <c r="F199" s="16" t="s">
        <v>988</v>
      </c>
    </row>
    <row r="200" spans="1:6" ht="9" customHeight="1" x14ac:dyDescent="0.25">
      <c r="A200" s="13" t="s">
        <v>367</v>
      </c>
      <c r="B200" s="13" t="s">
        <v>974</v>
      </c>
      <c r="C200" s="13" t="s">
        <v>104</v>
      </c>
      <c r="E200" s="9" t="s">
        <v>67</v>
      </c>
      <c r="F200" s="16" t="s">
        <v>988</v>
      </c>
    </row>
    <row r="201" spans="1:6" ht="9" customHeight="1" x14ac:dyDescent="0.25">
      <c r="A201" s="13" t="s">
        <v>368</v>
      </c>
      <c r="B201" s="13" t="s">
        <v>974</v>
      </c>
      <c r="C201" s="13" t="s">
        <v>104</v>
      </c>
      <c r="E201" s="9" t="s">
        <v>1163</v>
      </c>
      <c r="F201" s="16" t="s">
        <v>988</v>
      </c>
    </row>
    <row r="202" spans="1:6" ht="9" customHeight="1" x14ac:dyDescent="0.25">
      <c r="A202" s="13" t="s">
        <v>369</v>
      </c>
      <c r="B202" s="13" t="s">
        <v>974</v>
      </c>
      <c r="C202" s="13" t="s">
        <v>104</v>
      </c>
      <c r="E202" s="9" t="s">
        <v>1164</v>
      </c>
      <c r="F202" s="16" t="s">
        <v>993</v>
      </c>
    </row>
    <row r="203" spans="1:6" ht="9" customHeight="1" x14ac:dyDescent="0.25">
      <c r="A203" s="13" t="s">
        <v>370</v>
      </c>
      <c r="B203" s="13" t="s">
        <v>974</v>
      </c>
      <c r="C203" s="13" t="s">
        <v>104</v>
      </c>
      <c r="E203" s="9" t="s">
        <v>1165</v>
      </c>
      <c r="F203" s="16" t="s">
        <v>988</v>
      </c>
    </row>
    <row r="204" spans="1:6" ht="9" customHeight="1" x14ac:dyDescent="0.25">
      <c r="A204" s="13" t="s">
        <v>371</v>
      </c>
      <c r="B204" s="13" t="s">
        <v>974</v>
      </c>
      <c r="C204" s="13" t="s">
        <v>104</v>
      </c>
      <c r="E204" s="9" t="s">
        <v>1166</v>
      </c>
      <c r="F204" s="16" t="s">
        <v>993</v>
      </c>
    </row>
    <row r="205" spans="1:6" ht="9" customHeight="1" x14ac:dyDescent="0.25">
      <c r="A205" s="13" t="s">
        <v>372</v>
      </c>
      <c r="B205" s="13" t="s">
        <v>974</v>
      </c>
      <c r="C205" s="13" t="s">
        <v>104</v>
      </c>
      <c r="E205" s="9" t="s">
        <v>1167</v>
      </c>
      <c r="F205" s="16" t="s">
        <v>994</v>
      </c>
    </row>
    <row r="206" spans="1:6" ht="9" customHeight="1" x14ac:dyDescent="0.25">
      <c r="A206" s="13" t="s">
        <v>373</v>
      </c>
      <c r="B206" s="13" t="s">
        <v>974</v>
      </c>
      <c r="C206" s="13" t="s">
        <v>104</v>
      </c>
      <c r="E206" s="9" t="s">
        <v>1168</v>
      </c>
      <c r="F206" s="16" t="s">
        <v>991</v>
      </c>
    </row>
    <row r="207" spans="1:6" ht="9" customHeight="1" x14ac:dyDescent="0.25">
      <c r="A207" s="13" t="s">
        <v>374</v>
      </c>
      <c r="B207" s="13" t="s">
        <v>974</v>
      </c>
      <c r="C207" s="13" t="s">
        <v>104</v>
      </c>
      <c r="E207" s="9" t="s">
        <v>1169</v>
      </c>
      <c r="F207" s="16" t="s">
        <v>993</v>
      </c>
    </row>
    <row r="208" spans="1:6" ht="9" customHeight="1" x14ac:dyDescent="0.25">
      <c r="A208" s="13" t="s">
        <v>375</v>
      </c>
      <c r="B208" s="13" t="s">
        <v>975</v>
      </c>
      <c r="C208" s="13" t="s">
        <v>104</v>
      </c>
      <c r="E208" s="9" t="s">
        <v>1170</v>
      </c>
      <c r="F208" s="16" t="s">
        <v>988</v>
      </c>
    </row>
    <row r="209" spans="1:6" ht="9" customHeight="1" x14ac:dyDescent="0.25">
      <c r="A209" s="13" t="s">
        <v>376</v>
      </c>
      <c r="B209" s="13" t="s">
        <v>975</v>
      </c>
      <c r="C209" s="13" t="s">
        <v>104</v>
      </c>
      <c r="E209" s="9" t="s">
        <v>1171</v>
      </c>
      <c r="F209" s="16" t="s">
        <v>988</v>
      </c>
    </row>
    <row r="210" spans="1:6" ht="9" customHeight="1" x14ac:dyDescent="0.25">
      <c r="A210" s="13" t="s">
        <v>377</v>
      </c>
      <c r="B210" s="13" t="s">
        <v>976</v>
      </c>
      <c r="C210" s="13" t="s">
        <v>105</v>
      </c>
      <c r="E210" s="9" t="s">
        <v>1172</v>
      </c>
      <c r="F210" s="16" t="s">
        <v>991</v>
      </c>
    </row>
    <row r="211" spans="1:6" ht="9" customHeight="1" x14ac:dyDescent="0.25">
      <c r="A211" s="13" t="s">
        <v>379</v>
      </c>
      <c r="B211" s="13" t="s">
        <v>976</v>
      </c>
      <c r="C211" s="13" t="s">
        <v>105</v>
      </c>
      <c r="E211" s="9" t="s">
        <v>1173</v>
      </c>
      <c r="F211" s="16" t="s">
        <v>994</v>
      </c>
    </row>
    <row r="212" spans="1:6" ht="9" customHeight="1" x14ac:dyDescent="0.25">
      <c r="A212" s="13" t="s">
        <v>381</v>
      </c>
      <c r="B212" s="13" t="s">
        <v>976</v>
      </c>
      <c r="C212" s="13" t="s">
        <v>105</v>
      </c>
      <c r="E212" s="9" t="s">
        <v>1174</v>
      </c>
      <c r="F212" s="16" t="s">
        <v>993</v>
      </c>
    </row>
    <row r="213" spans="1:6" ht="9" customHeight="1" x14ac:dyDescent="0.25">
      <c r="A213" s="13" t="s">
        <v>382</v>
      </c>
      <c r="B213" s="13" t="s">
        <v>976</v>
      </c>
      <c r="C213" s="13" t="s">
        <v>105</v>
      </c>
      <c r="E213" s="9" t="s">
        <v>1175</v>
      </c>
      <c r="F213" s="16" t="s">
        <v>990</v>
      </c>
    </row>
    <row r="214" spans="1:6" ht="9" customHeight="1" x14ac:dyDescent="0.25">
      <c r="A214" s="13" t="s">
        <v>383</v>
      </c>
      <c r="B214" s="13" t="s">
        <v>976</v>
      </c>
      <c r="C214" s="13" t="s">
        <v>105</v>
      </c>
      <c r="E214" s="9" t="s">
        <v>73</v>
      </c>
      <c r="F214" s="16" t="s">
        <v>988</v>
      </c>
    </row>
    <row r="215" spans="1:6" ht="9" customHeight="1" x14ac:dyDescent="0.25">
      <c r="A215" s="13" t="s">
        <v>386</v>
      </c>
      <c r="B215" s="13" t="s">
        <v>976</v>
      </c>
      <c r="C215" s="13" t="s">
        <v>105</v>
      </c>
      <c r="E215" s="9" t="s">
        <v>53</v>
      </c>
      <c r="F215" s="16" t="s">
        <v>990</v>
      </c>
    </row>
    <row r="216" spans="1:6" ht="9" customHeight="1" x14ac:dyDescent="0.25">
      <c r="A216" s="13" t="s">
        <v>387</v>
      </c>
      <c r="B216" s="13" t="s">
        <v>976</v>
      </c>
      <c r="C216" s="13" t="s">
        <v>105</v>
      </c>
      <c r="E216" s="9" t="s">
        <v>51</v>
      </c>
      <c r="F216" s="16" t="s">
        <v>992</v>
      </c>
    </row>
    <row r="217" spans="1:6" ht="9" customHeight="1" x14ac:dyDescent="0.25">
      <c r="A217" s="13" t="s">
        <v>388</v>
      </c>
      <c r="B217" s="13" t="s">
        <v>976</v>
      </c>
      <c r="C217" s="13" t="s">
        <v>105</v>
      </c>
      <c r="E217" s="9" t="s">
        <v>1176</v>
      </c>
      <c r="F217" s="16" t="s">
        <v>991</v>
      </c>
    </row>
    <row r="218" spans="1:6" ht="9" customHeight="1" x14ac:dyDescent="0.25">
      <c r="A218" s="13" t="s">
        <v>390</v>
      </c>
      <c r="B218" s="13" t="s">
        <v>389</v>
      </c>
      <c r="C218" s="13" t="s">
        <v>105</v>
      </c>
      <c r="E218" s="9" t="s">
        <v>1177</v>
      </c>
      <c r="F218" s="16" t="s">
        <v>988</v>
      </c>
    </row>
    <row r="219" spans="1:6" ht="9" customHeight="1" x14ac:dyDescent="0.25">
      <c r="A219" s="13" t="s">
        <v>391</v>
      </c>
      <c r="B219" s="13" t="s">
        <v>389</v>
      </c>
      <c r="C219" s="13" t="s">
        <v>105</v>
      </c>
      <c r="E219" s="9" t="s">
        <v>1178</v>
      </c>
      <c r="F219" s="16" t="s">
        <v>994</v>
      </c>
    </row>
    <row r="220" spans="1:6" ht="9" customHeight="1" x14ac:dyDescent="0.25">
      <c r="A220" s="13" t="s">
        <v>392</v>
      </c>
      <c r="B220" s="13" t="s">
        <v>389</v>
      </c>
      <c r="C220" s="13" t="s">
        <v>105</v>
      </c>
      <c r="E220" s="9" t="s">
        <v>1179</v>
      </c>
      <c r="F220" s="16" t="s">
        <v>991</v>
      </c>
    </row>
    <row r="221" spans="1:6" ht="9" customHeight="1" x14ac:dyDescent="0.25">
      <c r="A221" s="13" t="s">
        <v>394</v>
      </c>
      <c r="B221" s="13" t="s">
        <v>389</v>
      </c>
      <c r="C221" s="13" t="s">
        <v>105</v>
      </c>
      <c r="E221" s="9" t="s">
        <v>1180</v>
      </c>
      <c r="F221" s="16" t="s">
        <v>988</v>
      </c>
    </row>
    <row r="222" spans="1:6" ht="9" customHeight="1" x14ac:dyDescent="0.25">
      <c r="A222" s="13" t="s">
        <v>395</v>
      </c>
      <c r="B222" s="13" t="s">
        <v>389</v>
      </c>
      <c r="C222" s="13" t="s">
        <v>105</v>
      </c>
      <c r="E222" s="9" t="s">
        <v>1181</v>
      </c>
      <c r="F222" s="16" t="s">
        <v>991</v>
      </c>
    </row>
    <row r="223" spans="1:6" ht="9" customHeight="1" x14ac:dyDescent="0.25">
      <c r="A223" s="13" t="s">
        <v>396</v>
      </c>
      <c r="B223" s="13" t="s">
        <v>389</v>
      </c>
      <c r="C223" s="13" t="s">
        <v>105</v>
      </c>
      <c r="E223" s="9" t="s">
        <v>1182</v>
      </c>
      <c r="F223" s="16" t="s">
        <v>994</v>
      </c>
    </row>
    <row r="224" spans="1:6" ht="9" customHeight="1" x14ac:dyDescent="0.25">
      <c r="A224" s="13" t="s">
        <v>397</v>
      </c>
      <c r="B224" s="13" t="s">
        <v>389</v>
      </c>
      <c r="C224" s="13" t="s">
        <v>105</v>
      </c>
      <c r="E224" s="9" t="s">
        <v>1183</v>
      </c>
      <c r="F224" s="16" t="s">
        <v>988</v>
      </c>
    </row>
    <row r="225" spans="1:6" ht="9" customHeight="1" x14ac:dyDescent="0.25">
      <c r="A225" s="13" t="s">
        <v>398</v>
      </c>
      <c r="B225" s="13" t="s">
        <v>389</v>
      </c>
      <c r="C225" s="13" t="s">
        <v>105</v>
      </c>
      <c r="E225" s="9" t="s">
        <v>1184</v>
      </c>
      <c r="F225" s="16" t="s">
        <v>993</v>
      </c>
    </row>
    <row r="226" spans="1:6" ht="9" customHeight="1" x14ac:dyDescent="0.25">
      <c r="A226" s="13" t="s">
        <v>399</v>
      </c>
      <c r="B226" s="13" t="s">
        <v>389</v>
      </c>
      <c r="C226" s="13" t="s">
        <v>105</v>
      </c>
      <c r="E226" s="9" t="s">
        <v>1185</v>
      </c>
      <c r="F226" s="16" t="s">
        <v>988</v>
      </c>
    </row>
    <row r="227" spans="1:6" ht="9" customHeight="1" x14ac:dyDescent="0.25">
      <c r="A227" s="13" t="s">
        <v>400</v>
      </c>
      <c r="B227" s="13" t="s">
        <v>389</v>
      </c>
      <c r="C227" s="13" t="s">
        <v>105</v>
      </c>
      <c r="E227" s="9" t="s">
        <v>1186</v>
      </c>
      <c r="F227" s="16" t="s">
        <v>993</v>
      </c>
    </row>
    <row r="228" spans="1:6" ht="9" customHeight="1" x14ac:dyDescent="0.25">
      <c r="A228" s="13" t="s">
        <v>401</v>
      </c>
      <c r="B228" s="13" t="s">
        <v>389</v>
      </c>
      <c r="C228" s="13" t="s">
        <v>105</v>
      </c>
      <c r="E228" s="9" t="s">
        <v>1187</v>
      </c>
      <c r="F228" s="16" t="s">
        <v>993</v>
      </c>
    </row>
    <row r="229" spans="1:6" ht="9" customHeight="1" x14ac:dyDescent="0.45">
      <c r="A229" s="13" t="s">
        <v>402</v>
      </c>
      <c r="B229" s="13" t="s">
        <v>389</v>
      </c>
      <c r="C229" s="13" t="s">
        <v>105</v>
      </c>
    </row>
    <row r="230" spans="1:6" ht="9" customHeight="1" x14ac:dyDescent="0.45">
      <c r="A230" s="13" t="s">
        <v>403</v>
      </c>
      <c r="B230" s="13" t="s">
        <v>389</v>
      </c>
      <c r="C230" s="13" t="s">
        <v>105</v>
      </c>
    </row>
    <row r="231" spans="1:6" ht="9" customHeight="1" x14ac:dyDescent="0.45">
      <c r="A231" s="13" t="s">
        <v>404</v>
      </c>
      <c r="B231" s="13" t="s">
        <v>389</v>
      </c>
      <c r="C231" s="13" t="s">
        <v>105</v>
      </c>
    </row>
    <row r="232" spans="1:6" ht="9" customHeight="1" x14ac:dyDescent="0.45">
      <c r="A232" s="13" t="s">
        <v>405</v>
      </c>
      <c r="B232" s="13" t="s">
        <v>389</v>
      </c>
      <c r="C232" s="13" t="s">
        <v>105</v>
      </c>
    </row>
    <row r="233" spans="1:6" ht="9" customHeight="1" x14ac:dyDescent="0.45">
      <c r="A233" s="13" t="s">
        <v>393</v>
      </c>
      <c r="B233" s="13" t="s">
        <v>389</v>
      </c>
      <c r="C233" s="13" t="s">
        <v>105</v>
      </c>
    </row>
    <row r="234" spans="1:6" ht="9" customHeight="1" x14ac:dyDescent="0.45">
      <c r="A234" s="13" t="s">
        <v>406</v>
      </c>
      <c r="B234" s="13" t="s">
        <v>389</v>
      </c>
      <c r="C234" s="13" t="s">
        <v>105</v>
      </c>
    </row>
    <row r="235" spans="1:6" ht="9" customHeight="1" x14ac:dyDescent="0.45">
      <c r="A235" s="13" t="s">
        <v>409</v>
      </c>
      <c r="B235" s="13" t="s">
        <v>408</v>
      </c>
      <c r="C235" s="13" t="s">
        <v>105</v>
      </c>
    </row>
    <row r="236" spans="1:6" ht="9" customHeight="1" x14ac:dyDescent="0.45">
      <c r="A236" s="13" t="s">
        <v>410</v>
      </c>
      <c r="B236" s="13" t="s">
        <v>408</v>
      </c>
      <c r="C236" s="13" t="s">
        <v>105</v>
      </c>
    </row>
    <row r="237" spans="1:6" ht="9" customHeight="1" x14ac:dyDescent="0.45">
      <c r="A237" s="13" t="s">
        <v>411</v>
      </c>
      <c r="B237" s="13" t="s">
        <v>408</v>
      </c>
      <c r="C237" s="13" t="s">
        <v>105</v>
      </c>
    </row>
    <row r="238" spans="1:6" ht="9" customHeight="1" x14ac:dyDescent="0.45">
      <c r="A238" s="13" t="s">
        <v>412</v>
      </c>
      <c r="B238" s="13" t="s">
        <v>408</v>
      </c>
      <c r="C238" s="13" t="s">
        <v>105</v>
      </c>
    </row>
    <row r="239" spans="1:6" ht="9" customHeight="1" x14ac:dyDescent="0.45">
      <c r="A239" s="13" t="s">
        <v>413</v>
      </c>
      <c r="B239" s="13" t="s">
        <v>408</v>
      </c>
      <c r="C239" s="13" t="s">
        <v>105</v>
      </c>
    </row>
    <row r="240" spans="1:6" ht="9" customHeight="1" x14ac:dyDescent="0.45">
      <c r="A240" s="13" t="s">
        <v>414</v>
      </c>
      <c r="B240" s="13" t="s">
        <v>408</v>
      </c>
      <c r="C240" s="13" t="s">
        <v>105</v>
      </c>
    </row>
    <row r="241" spans="1:3" ht="9" customHeight="1" x14ac:dyDescent="0.45">
      <c r="A241" s="13" t="s">
        <v>415</v>
      </c>
      <c r="B241" s="13" t="s">
        <v>408</v>
      </c>
      <c r="C241" s="13" t="s">
        <v>105</v>
      </c>
    </row>
    <row r="242" spans="1:3" ht="9" customHeight="1" x14ac:dyDescent="0.45">
      <c r="A242" s="13" t="s">
        <v>10</v>
      </c>
      <c r="B242" s="13" t="s">
        <v>408</v>
      </c>
      <c r="C242" s="13" t="s">
        <v>105</v>
      </c>
    </row>
    <row r="243" spans="1:3" ht="9" customHeight="1" x14ac:dyDescent="0.45">
      <c r="A243" s="13" t="s">
        <v>416</v>
      </c>
      <c r="B243" s="13" t="s">
        <v>408</v>
      </c>
      <c r="C243" s="13" t="s">
        <v>105</v>
      </c>
    </row>
    <row r="244" spans="1:3" ht="9" customHeight="1" x14ac:dyDescent="0.45">
      <c r="A244" s="13" t="s">
        <v>417</v>
      </c>
      <c r="B244" s="13" t="s">
        <v>408</v>
      </c>
      <c r="C244" s="13" t="s">
        <v>105</v>
      </c>
    </row>
    <row r="245" spans="1:3" ht="9" customHeight="1" x14ac:dyDescent="0.45">
      <c r="A245" s="13" t="s">
        <v>418</v>
      </c>
      <c r="B245" s="13" t="s">
        <v>408</v>
      </c>
      <c r="C245" s="13" t="s">
        <v>105</v>
      </c>
    </row>
    <row r="246" spans="1:3" ht="9" customHeight="1" x14ac:dyDescent="0.45">
      <c r="A246" s="13" t="s">
        <v>419</v>
      </c>
      <c r="B246" s="13" t="s">
        <v>408</v>
      </c>
      <c r="C246" s="13" t="s">
        <v>105</v>
      </c>
    </row>
    <row r="247" spans="1:3" ht="9" customHeight="1" x14ac:dyDescent="0.45">
      <c r="A247" s="13" t="s">
        <v>421</v>
      </c>
      <c r="B247" s="13" t="s">
        <v>420</v>
      </c>
      <c r="C247" s="13" t="s">
        <v>106</v>
      </c>
    </row>
    <row r="248" spans="1:3" ht="9" customHeight="1" x14ac:dyDescent="0.45">
      <c r="A248" s="13" t="s">
        <v>422</v>
      </c>
      <c r="B248" s="13" t="s">
        <v>420</v>
      </c>
      <c r="C248" s="13" t="s">
        <v>106</v>
      </c>
    </row>
    <row r="249" spans="1:3" ht="9" customHeight="1" x14ac:dyDescent="0.45">
      <c r="A249" s="13" t="s">
        <v>423</v>
      </c>
      <c r="B249" s="13" t="s">
        <v>420</v>
      </c>
      <c r="C249" s="13" t="s">
        <v>106</v>
      </c>
    </row>
    <row r="250" spans="1:3" ht="9" customHeight="1" x14ac:dyDescent="0.45">
      <c r="A250" s="13" t="s">
        <v>424</v>
      </c>
      <c r="B250" s="13" t="s">
        <v>420</v>
      </c>
      <c r="C250" s="13" t="s">
        <v>106</v>
      </c>
    </row>
    <row r="251" spans="1:3" ht="9" customHeight="1" x14ac:dyDescent="0.45">
      <c r="A251" s="13" t="s">
        <v>425</v>
      </c>
      <c r="B251" s="13" t="s">
        <v>420</v>
      </c>
      <c r="C251" s="13" t="s">
        <v>106</v>
      </c>
    </row>
    <row r="252" spans="1:3" ht="9" customHeight="1" x14ac:dyDescent="0.45">
      <c r="A252" s="13" t="s">
        <v>426</v>
      </c>
      <c r="B252" s="13" t="s">
        <v>420</v>
      </c>
      <c r="C252" s="13" t="s">
        <v>106</v>
      </c>
    </row>
    <row r="253" spans="1:3" ht="9" customHeight="1" x14ac:dyDescent="0.45">
      <c r="A253" s="13" t="s">
        <v>428</v>
      </c>
      <c r="B253" s="13" t="s">
        <v>420</v>
      </c>
      <c r="C253" s="13" t="s">
        <v>106</v>
      </c>
    </row>
    <row r="254" spans="1:3" ht="9" customHeight="1" x14ac:dyDescent="0.45">
      <c r="A254" s="13" t="s">
        <v>429</v>
      </c>
      <c r="B254" s="13" t="s">
        <v>420</v>
      </c>
      <c r="C254" s="13" t="s">
        <v>106</v>
      </c>
    </row>
    <row r="255" spans="1:3" ht="9" customHeight="1" x14ac:dyDescent="0.45">
      <c r="A255" s="13" t="s">
        <v>430</v>
      </c>
      <c r="B255" s="13" t="s">
        <v>420</v>
      </c>
      <c r="C255" s="13" t="s">
        <v>106</v>
      </c>
    </row>
    <row r="256" spans="1:3" ht="9" customHeight="1" x14ac:dyDescent="0.45">
      <c r="A256" s="13" t="s">
        <v>431</v>
      </c>
      <c r="B256" s="13" t="s">
        <v>420</v>
      </c>
      <c r="C256" s="13" t="s">
        <v>106</v>
      </c>
    </row>
    <row r="257" spans="1:3" ht="9" customHeight="1" x14ac:dyDescent="0.45">
      <c r="A257" s="13" t="s">
        <v>432</v>
      </c>
      <c r="B257" s="13" t="s">
        <v>420</v>
      </c>
      <c r="C257" s="13" t="s">
        <v>106</v>
      </c>
    </row>
    <row r="258" spans="1:3" ht="9" customHeight="1" x14ac:dyDescent="0.45">
      <c r="A258" s="13" t="s">
        <v>433</v>
      </c>
      <c r="B258" s="13" t="s">
        <v>420</v>
      </c>
      <c r="C258" s="13" t="s">
        <v>106</v>
      </c>
    </row>
    <row r="259" spans="1:3" ht="9" customHeight="1" x14ac:dyDescent="0.45">
      <c r="A259" s="13" t="s">
        <v>434</v>
      </c>
      <c r="B259" s="13" t="s">
        <v>420</v>
      </c>
      <c r="C259" s="13" t="s">
        <v>106</v>
      </c>
    </row>
    <row r="260" spans="1:3" ht="9" customHeight="1" x14ac:dyDescent="0.45">
      <c r="A260" s="13" t="s">
        <v>435</v>
      </c>
      <c r="B260" s="13" t="s">
        <v>420</v>
      </c>
      <c r="C260" s="13" t="s">
        <v>106</v>
      </c>
    </row>
    <row r="261" spans="1:3" ht="9" customHeight="1" x14ac:dyDescent="0.45">
      <c r="A261" s="13" t="s">
        <v>436</v>
      </c>
      <c r="B261" s="13" t="s">
        <v>420</v>
      </c>
      <c r="C261" s="13" t="s">
        <v>106</v>
      </c>
    </row>
    <row r="262" spans="1:3" ht="9" customHeight="1" x14ac:dyDescent="0.45">
      <c r="A262" s="13" t="s">
        <v>437</v>
      </c>
      <c r="B262" s="13" t="s">
        <v>420</v>
      </c>
      <c r="C262" s="13" t="s">
        <v>106</v>
      </c>
    </row>
    <row r="263" spans="1:3" ht="9" customHeight="1" x14ac:dyDescent="0.45">
      <c r="A263" s="13" t="s">
        <v>438</v>
      </c>
      <c r="B263" s="13" t="s">
        <v>420</v>
      </c>
      <c r="C263" s="13" t="s">
        <v>106</v>
      </c>
    </row>
    <row r="264" spans="1:3" ht="9" customHeight="1" x14ac:dyDescent="0.45">
      <c r="A264" s="13" t="s">
        <v>439</v>
      </c>
      <c r="B264" s="13" t="s">
        <v>420</v>
      </c>
      <c r="C264" s="13" t="s">
        <v>106</v>
      </c>
    </row>
    <row r="265" spans="1:3" ht="9" customHeight="1" x14ac:dyDescent="0.45">
      <c r="A265" s="13" t="s">
        <v>440</v>
      </c>
      <c r="B265" s="13" t="s">
        <v>420</v>
      </c>
      <c r="C265" s="13" t="s">
        <v>106</v>
      </c>
    </row>
    <row r="266" spans="1:3" ht="9" customHeight="1" x14ac:dyDescent="0.45">
      <c r="A266" s="13" t="s">
        <v>441</v>
      </c>
      <c r="B266" s="13" t="s">
        <v>420</v>
      </c>
      <c r="C266" s="13" t="s">
        <v>106</v>
      </c>
    </row>
    <row r="267" spans="1:3" ht="9" customHeight="1" x14ac:dyDescent="0.45">
      <c r="A267" s="13" t="s">
        <v>443</v>
      </c>
      <c r="B267" s="13" t="s">
        <v>420</v>
      </c>
      <c r="C267" s="13" t="s">
        <v>106</v>
      </c>
    </row>
    <row r="268" spans="1:3" ht="9" customHeight="1" x14ac:dyDescent="0.45">
      <c r="A268" s="13" t="s">
        <v>444</v>
      </c>
      <c r="B268" s="13" t="s">
        <v>420</v>
      </c>
      <c r="C268" s="13" t="s">
        <v>106</v>
      </c>
    </row>
    <row r="269" spans="1:3" ht="9" customHeight="1" x14ac:dyDescent="0.45">
      <c r="A269" s="13" t="s">
        <v>446</v>
      </c>
      <c r="B269" s="13" t="s">
        <v>420</v>
      </c>
      <c r="C269" s="13" t="s">
        <v>106</v>
      </c>
    </row>
    <row r="270" spans="1:3" ht="9" customHeight="1" x14ac:dyDescent="0.45">
      <c r="A270" s="13" t="s">
        <v>447</v>
      </c>
      <c r="B270" s="13" t="s">
        <v>420</v>
      </c>
      <c r="C270" s="13" t="s">
        <v>106</v>
      </c>
    </row>
    <row r="271" spans="1:3" ht="9" customHeight="1" x14ac:dyDescent="0.45">
      <c r="A271" s="13" t="s">
        <v>448</v>
      </c>
      <c r="B271" s="13" t="s">
        <v>420</v>
      </c>
      <c r="C271" s="13" t="s">
        <v>106</v>
      </c>
    </row>
    <row r="272" spans="1:3" ht="9" customHeight="1" x14ac:dyDescent="0.45">
      <c r="A272" s="13" t="s">
        <v>449</v>
      </c>
      <c r="B272" s="13" t="s">
        <v>420</v>
      </c>
      <c r="C272" s="13" t="s">
        <v>106</v>
      </c>
    </row>
    <row r="273" spans="1:3" ht="9" customHeight="1" x14ac:dyDescent="0.45">
      <c r="A273" s="13" t="s">
        <v>450</v>
      </c>
      <c r="B273" s="13" t="s">
        <v>420</v>
      </c>
      <c r="C273" s="13" t="s">
        <v>106</v>
      </c>
    </row>
    <row r="274" spans="1:3" ht="9" customHeight="1" x14ac:dyDescent="0.45">
      <c r="A274" s="13" t="s">
        <v>451</v>
      </c>
      <c r="B274" s="13" t="s">
        <v>420</v>
      </c>
      <c r="C274" s="13" t="s">
        <v>106</v>
      </c>
    </row>
    <row r="275" spans="1:3" ht="9" customHeight="1" x14ac:dyDescent="0.45">
      <c r="A275" s="13" t="s">
        <v>452</v>
      </c>
      <c r="B275" s="13" t="s">
        <v>420</v>
      </c>
      <c r="C275" s="13" t="s">
        <v>106</v>
      </c>
    </row>
    <row r="276" spans="1:3" ht="9" customHeight="1" x14ac:dyDescent="0.45">
      <c r="A276" s="13" t="s">
        <v>453</v>
      </c>
      <c r="B276" s="13" t="s">
        <v>420</v>
      </c>
      <c r="C276" s="13" t="s">
        <v>106</v>
      </c>
    </row>
    <row r="277" spans="1:3" ht="9" customHeight="1" x14ac:dyDescent="0.45">
      <c r="A277" s="13" t="s">
        <v>977</v>
      </c>
      <c r="B277" s="13" t="s">
        <v>420</v>
      </c>
      <c r="C277" s="13" t="s">
        <v>106</v>
      </c>
    </row>
    <row r="278" spans="1:3" ht="9" customHeight="1" x14ac:dyDescent="0.45">
      <c r="A278" s="13" t="s">
        <v>455</v>
      </c>
      <c r="B278" s="13" t="s">
        <v>420</v>
      </c>
      <c r="C278" s="13" t="s">
        <v>106</v>
      </c>
    </row>
    <row r="279" spans="1:3" ht="9" customHeight="1" x14ac:dyDescent="0.45">
      <c r="A279" s="13" t="s">
        <v>456</v>
      </c>
      <c r="B279" s="13" t="s">
        <v>420</v>
      </c>
      <c r="C279" s="13" t="s">
        <v>106</v>
      </c>
    </row>
    <row r="280" spans="1:3" ht="9" customHeight="1" x14ac:dyDescent="0.45">
      <c r="A280" s="13" t="s">
        <v>457</v>
      </c>
      <c r="B280" s="13" t="s">
        <v>420</v>
      </c>
      <c r="C280" s="13" t="s">
        <v>106</v>
      </c>
    </row>
    <row r="281" spans="1:3" ht="9" customHeight="1" x14ac:dyDescent="0.45">
      <c r="A281" s="13" t="s">
        <v>458</v>
      </c>
      <c r="B281" s="13" t="s">
        <v>420</v>
      </c>
      <c r="C281" s="13" t="s">
        <v>106</v>
      </c>
    </row>
    <row r="282" spans="1:3" ht="9" customHeight="1" x14ac:dyDescent="0.45">
      <c r="A282" s="13" t="s">
        <v>459</v>
      </c>
      <c r="B282" s="13" t="s">
        <v>420</v>
      </c>
      <c r="C282" s="13" t="s">
        <v>106</v>
      </c>
    </row>
    <row r="283" spans="1:3" ht="9" customHeight="1" x14ac:dyDescent="0.45">
      <c r="A283" s="13" t="s">
        <v>460</v>
      </c>
      <c r="B283" s="13" t="s">
        <v>420</v>
      </c>
      <c r="C283" s="13" t="s">
        <v>106</v>
      </c>
    </row>
    <row r="284" spans="1:3" ht="9" customHeight="1" x14ac:dyDescent="0.45">
      <c r="A284" s="13" t="s">
        <v>461</v>
      </c>
      <c r="B284" s="13" t="s">
        <v>420</v>
      </c>
      <c r="C284" s="13" t="s">
        <v>106</v>
      </c>
    </row>
    <row r="285" spans="1:3" ht="9" customHeight="1" x14ac:dyDescent="0.45">
      <c r="A285" s="13" t="s">
        <v>462</v>
      </c>
      <c r="B285" s="13" t="s">
        <v>420</v>
      </c>
      <c r="C285" s="13" t="s">
        <v>106</v>
      </c>
    </row>
    <row r="286" spans="1:3" ht="9" customHeight="1" x14ac:dyDescent="0.45">
      <c r="A286" s="13" t="s">
        <v>463</v>
      </c>
      <c r="B286" s="13" t="s">
        <v>420</v>
      </c>
      <c r="C286" s="13" t="s">
        <v>106</v>
      </c>
    </row>
    <row r="287" spans="1:3" ht="9" customHeight="1" x14ac:dyDescent="0.45">
      <c r="A287" s="13" t="s">
        <v>465</v>
      </c>
      <c r="B287" s="13" t="s">
        <v>464</v>
      </c>
      <c r="C287" s="13" t="s">
        <v>106</v>
      </c>
    </row>
    <row r="288" spans="1:3" ht="9" customHeight="1" x14ac:dyDescent="0.45">
      <c r="A288" s="13" t="s">
        <v>473</v>
      </c>
      <c r="B288" s="13" t="s">
        <v>464</v>
      </c>
      <c r="C288" s="13" t="s">
        <v>106</v>
      </c>
    </row>
    <row r="289" spans="1:3" ht="9" customHeight="1" x14ac:dyDescent="0.45">
      <c r="A289" s="13" t="s">
        <v>466</v>
      </c>
      <c r="B289" s="13" t="s">
        <v>464</v>
      </c>
      <c r="C289" s="13" t="s">
        <v>106</v>
      </c>
    </row>
    <row r="290" spans="1:3" ht="9" customHeight="1" x14ac:dyDescent="0.45">
      <c r="A290" s="13" t="s">
        <v>467</v>
      </c>
      <c r="B290" s="13" t="s">
        <v>464</v>
      </c>
      <c r="C290" s="13" t="s">
        <v>106</v>
      </c>
    </row>
    <row r="291" spans="1:3" ht="9" customHeight="1" x14ac:dyDescent="0.45">
      <c r="A291" s="13" t="s">
        <v>869</v>
      </c>
      <c r="B291" s="13" t="s">
        <v>868</v>
      </c>
      <c r="C291" s="13" t="s">
        <v>114</v>
      </c>
    </row>
    <row r="292" spans="1:3" ht="9" customHeight="1" x14ac:dyDescent="0.45">
      <c r="A292" s="13" t="s">
        <v>469</v>
      </c>
      <c r="B292" s="13" t="s">
        <v>464</v>
      </c>
      <c r="C292" s="13" t="s">
        <v>106</v>
      </c>
    </row>
    <row r="293" spans="1:3" ht="9" customHeight="1" x14ac:dyDescent="0.45">
      <c r="A293" s="13" t="s">
        <v>474</v>
      </c>
      <c r="B293" s="13" t="s">
        <v>464</v>
      </c>
      <c r="C293" s="13" t="s">
        <v>106</v>
      </c>
    </row>
    <row r="294" spans="1:3" ht="9" customHeight="1" x14ac:dyDescent="0.45">
      <c r="A294" s="13" t="s">
        <v>476</v>
      </c>
      <c r="B294" s="13" t="s">
        <v>475</v>
      </c>
      <c r="C294" s="13" t="s">
        <v>106</v>
      </c>
    </row>
    <row r="295" spans="1:3" ht="9" customHeight="1" x14ac:dyDescent="0.45">
      <c r="A295" s="13" t="s">
        <v>477</v>
      </c>
      <c r="B295" s="13" t="s">
        <v>475</v>
      </c>
      <c r="C295" s="13" t="s">
        <v>106</v>
      </c>
    </row>
    <row r="296" spans="1:3" ht="9" customHeight="1" x14ac:dyDescent="0.45">
      <c r="A296" s="13" t="s">
        <v>478</v>
      </c>
      <c r="B296" s="13" t="s">
        <v>475</v>
      </c>
      <c r="C296" s="13" t="s">
        <v>106</v>
      </c>
    </row>
    <row r="297" spans="1:3" ht="9" customHeight="1" x14ac:dyDescent="0.45">
      <c r="A297" s="13" t="s">
        <v>479</v>
      </c>
      <c r="B297" s="13" t="s">
        <v>475</v>
      </c>
      <c r="C297" s="13" t="s">
        <v>106</v>
      </c>
    </row>
    <row r="298" spans="1:3" ht="9" customHeight="1" x14ac:dyDescent="0.45">
      <c r="A298" s="13" t="s">
        <v>481</v>
      </c>
      <c r="B298" s="13" t="s">
        <v>475</v>
      </c>
      <c r="C298" s="13" t="s">
        <v>106</v>
      </c>
    </row>
    <row r="299" spans="1:3" ht="9" customHeight="1" x14ac:dyDescent="0.45">
      <c r="A299" s="13" t="s">
        <v>483</v>
      </c>
      <c r="B299" s="13" t="s">
        <v>482</v>
      </c>
      <c r="C299" s="13" t="s">
        <v>106</v>
      </c>
    </row>
    <row r="300" spans="1:3" ht="9" customHeight="1" x14ac:dyDescent="0.45">
      <c r="A300" s="13" t="s">
        <v>485</v>
      </c>
      <c r="B300" s="13" t="s">
        <v>482</v>
      </c>
      <c r="C300" s="13" t="s">
        <v>106</v>
      </c>
    </row>
    <row r="301" spans="1:3" ht="9" customHeight="1" x14ac:dyDescent="0.45">
      <c r="A301" s="13" t="s">
        <v>487</v>
      </c>
      <c r="B301" s="13" t="s">
        <v>482</v>
      </c>
      <c r="C301" s="13" t="s">
        <v>106</v>
      </c>
    </row>
    <row r="302" spans="1:3" ht="9" customHeight="1" x14ac:dyDescent="0.45">
      <c r="A302" s="13" t="s">
        <v>488</v>
      </c>
      <c r="B302" s="13" t="s">
        <v>482</v>
      </c>
      <c r="C302" s="13" t="s">
        <v>106</v>
      </c>
    </row>
    <row r="303" spans="1:3" ht="9" customHeight="1" x14ac:dyDescent="0.45">
      <c r="A303" s="13" t="s">
        <v>489</v>
      </c>
      <c r="B303" s="13" t="s">
        <v>482</v>
      </c>
      <c r="C303" s="13" t="s">
        <v>106</v>
      </c>
    </row>
    <row r="304" spans="1:3" ht="9" customHeight="1" x14ac:dyDescent="0.45">
      <c r="A304" s="13" t="s">
        <v>490</v>
      </c>
      <c r="B304" s="13" t="s">
        <v>482</v>
      </c>
      <c r="C304" s="13" t="s">
        <v>106</v>
      </c>
    </row>
    <row r="305" spans="1:3" ht="9" customHeight="1" x14ac:dyDescent="0.45">
      <c r="A305" s="13" t="s">
        <v>495</v>
      </c>
      <c r="B305" s="13" t="s">
        <v>482</v>
      </c>
      <c r="C305" s="13" t="s">
        <v>106</v>
      </c>
    </row>
    <row r="306" spans="1:3" ht="9" customHeight="1" x14ac:dyDescent="0.45">
      <c r="A306" s="13" t="s">
        <v>496</v>
      </c>
      <c r="B306" s="13" t="s">
        <v>508</v>
      </c>
      <c r="C306" s="13" t="s">
        <v>106</v>
      </c>
    </row>
    <row r="307" spans="1:3" ht="9" customHeight="1" x14ac:dyDescent="0.45">
      <c r="A307" s="13" t="s">
        <v>497</v>
      </c>
      <c r="B307" s="13" t="s">
        <v>508</v>
      </c>
      <c r="C307" s="13" t="s">
        <v>106</v>
      </c>
    </row>
    <row r="308" spans="1:3" ht="9" customHeight="1" x14ac:dyDescent="0.45">
      <c r="A308" s="13" t="s">
        <v>498</v>
      </c>
      <c r="B308" s="13" t="s">
        <v>508</v>
      </c>
      <c r="C308" s="13" t="s">
        <v>106</v>
      </c>
    </row>
    <row r="309" spans="1:3" ht="9" customHeight="1" x14ac:dyDescent="0.45">
      <c r="A309" s="13" t="s">
        <v>499</v>
      </c>
      <c r="B309" s="13" t="s">
        <v>508</v>
      </c>
      <c r="C309" s="13" t="s">
        <v>106</v>
      </c>
    </row>
    <row r="310" spans="1:3" ht="9" customHeight="1" x14ac:dyDescent="0.45">
      <c r="A310" s="13" t="s">
        <v>500</v>
      </c>
      <c r="B310" s="13" t="s">
        <v>508</v>
      </c>
      <c r="C310" s="13" t="s">
        <v>106</v>
      </c>
    </row>
    <row r="311" spans="1:3" ht="9" customHeight="1" x14ac:dyDescent="0.45">
      <c r="A311" s="13" t="s">
        <v>501</v>
      </c>
      <c r="B311" s="13" t="s">
        <v>508</v>
      </c>
      <c r="C311" s="13" t="s">
        <v>106</v>
      </c>
    </row>
    <row r="312" spans="1:3" ht="9" customHeight="1" x14ac:dyDescent="0.45">
      <c r="A312" s="13" t="s">
        <v>502</v>
      </c>
      <c r="B312" s="13" t="s">
        <v>508</v>
      </c>
      <c r="C312" s="13" t="s">
        <v>106</v>
      </c>
    </row>
    <row r="313" spans="1:3" ht="9" customHeight="1" x14ac:dyDescent="0.45">
      <c r="A313" s="13" t="s">
        <v>503</v>
      </c>
      <c r="B313" s="13" t="s">
        <v>508</v>
      </c>
      <c r="C313" s="13" t="s">
        <v>106</v>
      </c>
    </row>
    <row r="314" spans="1:3" ht="9" customHeight="1" x14ac:dyDescent="0.45">
      <c r="A314" s="13" t="s">
        <v>504</v>
      </c>
      <c r="B314" s="13" t="s">
        <v>508</v>
      </c>
      <c r="C314" s="13" t="s">
        <v>106</v>
      </c>
    </row>
    <row r="315" spans="1:3" ht="9" customHeight="1" x14ac:dyDescent="0.45">
      <c r="A315" s="13" t="s">
        <v>505</v>
      </c>
      <c r="B315" s="13" t="s">
        <v>508</v>
      </c>
      <c r="C315" s="13" t="s">
        <v>106</v>
      </c>
    </row>
    <row r="316" spans="1:3" ht="9" customHeight="1" x14ac:dyDescent="0.45">
      <c r="A316" s="13" t="s">
        <v>507</v>
      </c>
      <c r="B316" s="13" t="s">
        <v>508</v>
      </c>
      <c r="C316" s="13" t="s">
        <v>106</v>
      </c>
    </row>
    <row r="317" spans="1:3" ht="9" customHeight="1" x14ac:dyDescent="0.45">
      <c r="A317" s="13" t="s">
        <v>511</v>
      </c>
      <c r="B317" s="13" t="s">
        <v>509</v>
      </c>
      <c r="C317" s="13" t="s">
        <v>106</v>
      </c>
    </row>
    <row r="318" spans="1:3" ht="9" customHeight="1" x14ac:dyDescent="0.45">
      <c r="A318" s="13" t="s">
        <v>512</v>
      </c>
      <c r="B318" s="13" t="s">
        <v>509</v>
      </c>
      <c r="C318" s="13" t="s">
        <v>106</v>
      </c>
    </row>
    <row r="319" spans="1:3" ht="9" customHeight="1" x14ac:dyDescent="0.45">
      <c r="A319" s="13" t="s">
        <v>513</v>
      </c>
      <c r="B319" s="13" t="s">
        <v>509</v>
      </c>
      <c r="C319" s="13" t="s">
        <v>106</v>
      </c>
    </row>
    <row r="320" spans="1:3" ht="9" customHeight="1" x14ac:dyDescent="0.45">
      <c r="A320" s="13" t="s">
        <v>515</v>
      </c>
      <c r="B320" s="13" t="s">
        <v>509</v>
      </c>
      <c r="C320" s="13" t="s">
        <v>106</v>
      </c>
    </row>
    <row r="321" spans="1:3" ht="9" customHeight="1" x14ac:dyDescent="0.45">
      <c r="A321" s="13" t="s">
        <v>34</v>
      </c>
      <c r="B321" s="13" t="s">
        <v>509</v>
      </c>
      <c r="C321" s="13" t="s">
        <v>106</v>
      </c>
    </row>
    <row r="322" spans="1:3" ht="9" customHeight="1" x14ac:dyDescent="0.45">
      <c r="A322" s="13" t="s">
        <v>516</v>
      </c>
      <c r="B322" s="13" t="s">
        <v>509</v>
      </c>
      <c r="C322" s="13" t="s">
        <v>106</v>
      </c>
    </row>
    <row r="323" spans="1:3" ht="9" customHeight="1" x14ac:dyDescent="0.45">
      <c r="A323" s="13" t="s">
        <v>517</v>
      </c>
      <c r="B323" s="13" t="s">
        <v>509</v>
      </c>
      <c r="C323" s="13" t="s">
        <v>106</v>
      </c>
    </row>
    <row r="324" spans="1:3" ht="9" customHeight="1" x14ac:dyDescent="0.45">
      <c r="A324" s="13" t="s">
        <v>518</v>
      </c>
      <c r="B324" s="13" t="s">
        <v>509</v>
      </c>
      <c r="C324" s="13" t="s">
        <v>106</v>
      </c>
    </row>
    <row r="325" spans="1:3" ht="9" customHeight="1" x14ac:dyDescent="0.45">
      <c r="A325" s="13" t="s">
        <v>519</v>
      </c>
      <c r="B325" s="13" t="s">
        <v>509</v>
      </c>
      <c r="C325" s="13" t="s">
        <v>106</v>
      </c>
    </row>
    <row r="326" spans="1:3" ht="9" customHeight="1" x14ac:dyDescent="0.45">
      <c r="A326" s="13" t="s">
        <v>520</v>
      </c>
      <c r="B326" s="13" t="s">
        <v>509</v>
      </c>
      <c r="C326" s="13" t="s">
        <v>106</v>
      </c>
    </row>
    <row r="327" spans="1:3" ht="9" customHeight="1" x14ac:dyDescent="0.45">
      <c r="A327" s="13" t="s">
        <v>521</v>
      </c>
      <c r="B327" s="13" t="s">
        <v>509</v>
      </c>
      <c r="C327" s="13" t="s">
        <v>106</v>
      </c>
    </row>
    <row r="328" spans="1:3" ht="9" customHeight="1" x14ac:dyDescent="0.45">
      <c r="A328" s="13" t="s">
        <v>522</v>
      </c>
      <c r="B328" s="13" t="s">
        <v>509</v>
      </c>
      <c r="C328" s="13" t="s">
        <v>106</v>
      </c>
    </row>
    <row r="329" spans="1:3" ht="9" customHeight="1" x14ac:dyDescent="0.45">
      <c r="A329" s="13" t="s">
        <v>523</v>
      </c>
      <c r="B329" s="13" t="s">
        <v>509</v>
      </c>
      <c r="C329" s="13" t="s">
        <v>106</v>
      </c>
    </row>
    <row r="330" spans="1:3" ht="9" customHeight="1" x14ac:dyDescent="0.45">
      <c r="A330" s="13" t="s">
        <v>524</v>
      </c>
      <c r="B330" s="13" t="s">
        <v>509</v>
      </c>
      <c r="C330" s="13" t="s">
        <v>106</v>
      </c>
    </row>
    <row r="331" spans="1:3" ht="9" customHeight="1" x14ac:dyDescent="0.45">
      <c r="A331" s="13" t="s">
        <v>978</v>
      </c>
      <c r="B331" s="13" t="s">
        <v>509</v>
      </c>
      <c r="C331" s="13" t="s">
        <v>106</v>
      </c>
    </row>
    <row r="332" spans="1:3" ht="9" customHeight="1" x14ac:dyDescent="0.45">
      <c r="A332" s="13" t="s">
        <v>525</v>
      </c>
      <c r="B332" s="13" t="s">
        <v>509</v>
      </c>
      <c r="C332" s="13" t="s">
        <v>106</v>
      </c>
    </row>
    <row r="333" spans="1:3" ht="9" customHeight="1" x14ac:dyDescent="0.45">
      <c r="A333" s="13" t="s">
        <v>526</v>
      </c>
      <c r="B333" s="13" t="s">
        <v>509</v>
      </c>
      <c r="C333" s="13" t="s">
        <v>106</v>
      </c>
    </row>
    <row r="334" spans="1:3" ht="9" customHeight="1" x14ac:dyDescent="0.45">
      <c r="A334" s="13" t="s">
        <v>527</v>
      </c>
      <c r="B334" s="13" t="s">
        <v>509</v>
      </c>
      <c r="C334" s="13" t="s">
        <v>106</v>
      </c>
    </row>
    <row r="335" spans="1:3" ht="9" customHeight="1" x14ac:dyDescent="0.45">
      <c r="A335" s="13" t="s">
        <v>528</v>
      </c>
      <c r="B335" s="13" t="s">
        <v>509</v>
      </c>
      <c r="C335" s="13" t="s">
        <v>106</v>
      </c>
    </row>
    <row r="336" spans="1:3" ht="9" customHeight="1" x14ac:dyDescent="0.45">
      <c r="A336" s="13" t="s">
        <v>529</v>
      </c>
      <c r="B336" s="13" t="s">
        <v>509</v>
      </c>
      <c r="C336" s="13" t="s">
        <v>106</v>
      </c>
    </row>
    <row r="337" spans="1:3" ht="9" customHeight="1" x14ac:dyDescent="0.45">
      <c r="A337" s="13" t="s">
        <v>530</v>
      </c>
      <c r="B337" s="13" t="s">
        <v>509</v>
      </c>
      <c r="C337" s="13" t="s">
        <v>106</v>
      </c>
    </row>
    <row r="338" spans="1:3" ht="9" customHeight="1" x14ac:dyDescent="0.45">
      <c r="A338" s="13" t="s">
        <v>531</v>
      </c>
      <c r="B338" s="13" t="s">
        <v>509</v>
      </c>
      <c r="C338" s="13" t="s">
        <v>106</v>
      </c>
    </row>
    <row r="339" spans="1:3" ht="9" customHeight="1" x14ac:dyDescent="0.45">
      <c r="A339" s="13" t="s">
        <v>532</v>
      </c>
      <c r="B339" s="13" t="s">
        <v>509</v>
      </c>
      <c r="C339" s="13" t="s">
        <v>106</v>
      </c>
    </row>
    <row r="340" spans="1:3" ht="9" customHeight="1" x14ac:dyDescent="0.45">
      <c r="A340" s="13" t="s">
        <v>534</v>
      </c>
      <c r="B340" s="13" t="s">
        <v>509</v>
      </c>
      <c r="C340" s="13" t="s">
        <v>106</v>
      </c>
    </row>
    <row r="341" spans="1:3" ht="9" customHeight="1" x14ac:dyDescent="0.45">
      <c r="A341" s="13" t="s">
        <v>535</v>
      </c>
      <c r="B341" s="13" t="s">
        <v>509</v>
      </c>
      <c r="C341" s="13" t="s">
        <v>106</v>
      </c>
    </row>
    <row r="342" spans="1:3" ht="9" customHeight="1" x14ac:dyDescent="0.45">
      <c r="A342" s="13" t="s">
        <v>536</v>
      </c>
      <c r="B342" s="13" t="s">
        <v>509</v>
      </c>
      <c r="C342" s="13" t="s">
        <v>106</v>
      </c>
    </row>
    <row r="343" spans="1:3" ht="9" customHeight="1" x14ac:dyDescent="0.45">
      <c r="A343" s="13" t="s">
        <v>537</v>
      </c>
      <c r="B343" s="13" t="s">
        <v>509</v>
      </c>
      <c r="C343" s="13" t="s">
        <v>106</v>
      </c>
    </row>
    <row r="344" spans="1:3" ht="9" customHeight="1" x14ac:dyDescent="0.45">
      <c r="A344" s="13" t="s">
        <v>538</v>
      </c>
      <c r="B344" s="13" t="s">
        <v>509</v>
      </c>
      <c r="C344" s="13" t="s">
        <v>106</v>
      </c>
    </row>
    <row r="345" spans="1:3" ht="9" customHeight="1" x14ac:dyDescent="0.45">
      <c r="A345" s="13" t="s">
        <v>539</v>
      </c>
      <c r="B345" s="13" t="s">
        <v>509</v>
      </c>
      <c r="C345" s="13" t="s">
        <v>106</v>
      </c>
    </row>
    <row r="346" spans="1:3" ht="9" customHeight="1" x14ac:dyDescent="0.45">
      <c r="A346" s="13" t="s">
        <v>540</v>
      </c>
      <c r="B346" s="13" t="s">
        <v>509</v>
      </c>
      <c r="C346" s="13" t="s">
        <v>106</v>
      </c>
    </row>
    <row r="347" spans="1:3" ht="9" customHeight="1" x14ac:dyDescent="0.45">
      <c r="A347" s="13" t="s">
        <v>541</v>
      </c>
      <c r="B347" s="13" t="s">
        <v>509</v>
      </c>
      <c r="C347" s="13" t="s">
        <v>106</v>
      </c>
    </row>
    <row r="348" spans="1:3" ht="9" customHeight="1" x14ac:dyDescent="0.45">
      <c r="A348" s="13" t="s">
        <v>542</v>
      </c>
      <c r="B348" s="13" t="s">
        <v>509</v>
      </c>
      <c r="C348" s="13" t="s">
        <v>106</v>
      </c>
    </row>
    <row r="349" spans="1:3" ht="9" customHeight="1" x14ac:dyDescent="0.45">
      <c r="A349" s="13" t="s">
        <v>543</v>
      </c>
      <c r="B349" s="13" t="s">
        <v>509</v>
      </c>
      <c r="C349" s="13" t="s">
        <v>106</v>
      </c>
    </row>
    <row r="350" spans="1:3" ht="9" customHeight="1" x14ac:dyDescent="0.45">
      <c r="A350" s="13" t="s">
        <v>544</v>
      </c>
      <c r="B350" s="13" t="s">
        <v>509</v>
      </c>
      <c r="C350" s="13" t="s">
        <v>106</v>
      </c>
    </row>
    <row r="351" spans="1:3" ht="9" customHeight="1" x14ac:dyDescent="0.45">
      <c r="A351" s="13" t="s">
        <v>545</v>
      </c>
      <c r="B351" s="13" t="s">
        <v>509</v>
      </c>
      <c r="C351" s="13" t="s">
        <v>106</v>
      </c>
    </row>
    <row r="352" spans="1:3" ht="9" customHeight="1" x14ac:dyDescent="0.45">
      <c r="A352" s="13" t="s">
        <v>546</v>
      </c>
      <c r="B352" s="13" t="s">
        <v>509</v>
      </c>
      <c r="C352" s="13" t="s">
        <v>106</v>
      </c>
    </row>
    <row r="353" spans="1:3" ht="9" customHeight="1" x14ac:dyDescent="0.45">
      <c r="A353" s="13" t="s">
        <v>547</v>
      </c>
      <c r="B353" s="13" t="s">
        <v>509</v>
      </c>
      <c r="C353" s="13" t="s">
        <v>106</v>
      </c>
    </row>
    <row r="354" spans="1:3" ht="9" customHeight="1" x14ac:dyDescent="0.45">
      <c r="A354" s="13" t="s">
        <v>548</v>
      </c>
      <c r="B354" s="13" t="s">
        <v>509</v>
      </c>
      <c r="C354" s="13" t="s">
        <v>106</v>
      </c>
    </row>
    <row r="355" spans="1:3" ht="9" customHeight="1" x14ac:dyDescent="0.45">
      <c r="A355" s="13" t="s">
        <v>549</v>
      </c>
      <c r="B355" s="13" t="s">
        <v>509</v>
      </c>
      <c r="C355" s="13" t="s">
        <v>106</v>
      </c>
    </row>
    <row r="356" spans="1:3" ht="9" customHeight="1" x14ac:dyDescent="0.45">
      <c r="A356" s="13" t="s">
        <v>550</v>
      </c>
      <c r="B356" s="13" t="s">
        <v>509</v>
      </c>
      <c r="C356" s="13" t="s">
        <v>106</v>
      </c>
    </row>
    <row r="357" spans="1:3" ht="9" customHeight="1" x14ac:dyDescent="0.45">
      <c r="A357" s="13" t="s">
        <v>551</v>
      </c>
      <c r="B357" s="13" t="s">
        <v>509</v>
      </c>
      <c r="C357" s="13" t="s">
        <v>106</v>
      </c>
    </row>
    <row r="358" spans="1:3" ht="9" customHeight="1" x14ac:dyDescent="0.45">
      <c r="A358" s="13" t="s">
        <v>552</v>
      </c>
      <c r="B358" s="13" t="s">
        <v>509</v>
      </c>
      <c r="C358" s="13" t="s">
        <v>106</v>
      </c>
    </row>
    <row r="359" spans="1:3" ht="9" customHeight="1" x14ac:dyDescent="0.45">
      <c r="A359" s="13" t="s">
        <v>553</v>
      </c>
      <c r="B359" s="13" t="s">
        <v>509</v>
      </c>
      <c r="C359" s="13" t="s">
        <v>106</v>
      </c>
    </row>
    <row r="360" spans="1:3" ht="9" customHeight="1" x14ac:dyDescent="0.45">
      <c r="A360" s="13" t="s">
        <v>554</v>
      </c>
      <c r="B360" s="13" t="s">
        <v>509</v>
      </c>
      <c r="C360" s="13" t="s">
        <v>106</v>
      </c>
    </row>
    <row r="361" spans="1:3" ht="9" customHeight="1" x14ac:dyDescent="0.45">
      <c r="A361" s="13" t="s">
        <v>555</v>
      </c>
      <c r="B361" s="13" t="s">
        <v>509</v>
      </c>
      <c r="C361" s="13" t="s">
        <v>106</v>
      </c>
    </row>
    <row r="362" spans="1:3" ht="9" customHeight="1" x14ac:dyDescent="0.45">
      <c r="A362" s="13" t="s">
        <v>556</v>
      </c>
      <c r="B362" s="13" t="s">
        <v>509</v>
      </c>
      <c r="C362" s="13" t="s">
        <v>106</v>
      </c>
    </row>
    <row r="363" spans="1:3" ht="9" customHeight="1" x14ac:dyDescent="0.45">
      <c r="A363" s="13" t="s">
        <v>557</v>
      </c>
      <c r="B363" s="13" t="s">
        <v>509</v>
      </c>
      <c r="C363" s="13" t="s">
        <v>106</v>
      </c>
    </row>
    <row r="364" spans="1:3" ht="9" customHeight="1" x14ac:dyDescent="0.45">
      <c r="A364" s="13" t="s">
        <v>558</v>
      </c>
      <c r="B364" s="13" t="s">
        <v>509</v>
      </c>
      <c r="C364" s="13" t="s">
        <v>106</v>
      </c>
    </row>
    <row r="365" spans="1:3" ht="9" customHeight="1" x14ac:dyDescent="0.45">
      <c r="A365" s="13" t="s">
        <v>559</v>
      </c>
      <c r="B365" s="13" t="s">
        <v>509</v>
      </c>
      <c r="C365" s="13" t="s">
        <v>106</v>
      </c>
    </row>
    <row r="366" spans="1:3" ht="9" customHeight="1" x14ac:dyDescent="0.45">
      <c r="A366" s="13" t="s">
        <v>560</v>
      </c>
      <c r="B366" s="13" t="s">
        <v>509</v>
      </c>
      <c r="C366" s="13" t="s">
        <v>106</v>
      </c>
    </row>
    <row r="367" spans="1:3" ht="9" customHeight="1" x14ac:dyDescent="0.45">
      <c r="A367" s="13" t="s">
        <v>561</v>
      </c>
      <c r="B367" s="13" t="s">
        <v>509</v>
      </c>
      <c r="C367" s="13" t="s">
        <v>106</v>
      </c>
    </row>
    <row r="368" spans="1:3" ht="9" customHeight="1" x14ac:dyDescent="0.45">
      <c r="A368" s="13" t="s">
        <v>562</v>
      </c>
      <c r="B368" s="13" t="s">
        <v>509</v>
      </c>
      <c r="C368" s="13" t="s">
        <v>106</v>
      </c>
    </row>
    <row r="369" spans="1:3" ht="9" customHeight="1" x14ac:dyDescent="0.45">
      <c r="A369" s="13" t="s">
        <v>563</v>
      </c>
      <c r="B369" s="13" t="s">
        <v>509</v>
      </c>
      <c r="C369" s="13" t="s">
        <v>106</v>
      </c>
    </row>
    <row r="370" spans="1:3" ht="9" customHeight="1" x14ac:dyDescent="0.45">
      <c r="A370" s="13" t="s">
        <v>564</v>
      </c>
      <c r="B370" s="13" t="s">
        <v>509</v>
      </c>
      <c r="C370" s="13" t="s">
        <v>106</v>
      </c>
    </row>
    <row r="371" spans="1:3" ht="9" customHeight="1" x14ac:dyDescent="0.45">
      <c r="A371" s="13" t="s">
        <v>565</v>
      </c>
      <c r="B371" s="13" t="s">
        <v>509</v>
      </c>
      <c r="C371" s="13" t="s">
        <v>106</v>
      </c>
    </row>
    <row r="372" spans="1:3" ht="9" customHeight="1" x14ac:dyDescent="0.45">
      <c r="A372" s="13" t="s">
        <v>566</v>
      </c>
      <c r="B372" s="13" t="s">
        <v>509</v>
      </c>
      <c r="C372" s="13" t="s">
        <v>106</v>
      </c>
    </row>
    <row r="373" spans="1:3" ht="9" customHeight="1" x14ac:dyDescent="0.45">
      <c r="A373" s="13" t="s">
        <v>568</v>
      </c>
      <c r="B373" s="13" t="s">
        <v>567</v>
      </c>
      <c r="C373" s="13" t="s">
        <v>107</v>
      </c>
    </row>
    <row r="374" spans="1:3" ht="9" customHeight="1" x14ac:dyDescent="0.45">
      <c r="A374" s="13" t="s">
        <v>569</v>
      </c>
      <c r="B374" s="13" t="s">
        <v>567</v>
      </c>
      <c r="C374" s="13" t="s">
        <v>107</v>
      </c>
    </row>
    <row r="375" spans="1:3" ht="9" customHeight="1" x14ac:dyDescent="0.45">
      <c r="A375" s="13" t="s">
        <v>570</v>
      </c>
      <c r="B375" s="13" t="s">
        <v>567</v>
      </c>
      <c r="C375" s="13" t="s">
        <v>107</v>
      </c>
    </row>
    <row r="376" spans="1:3" ht="9" customHeight="1" x14ac:dyDescent="0.45">
      <c r="A376" s="13" t="s">
        <v>571</v>
      </c>
      <c r="B376" s="13" t="s">
        <v>567</v>
      </c>
      <c r="C376" s="13" t="s">
        <v>107</v>
      </c>
    </row>
    <row r="377" spans="1:3" ht="9" customHeight="1" x14ac:dyDescent="0.45">
      <c r="A377" s="13" t="s">
        <v>572</v>
      </c>
      <c r="B377" s="13" t="s">
        <v>567</v>
      </c>
      <c r="C377" s="13" t="s">
        <v>107</v>
      </c>
    </row>
    <row r="378" spans="1:3" ht="9" customHeight="1" x14ac:dyDescent="0.45">
      <c r="A378" s="13" t="s">
        <v>573</v>
      </c>
      <c r="B378" s="13" t="s">
        <v>567</v>
      </c>
      <c r="C378" s="13" t="s">
        <v>107</v>
      </c>
    </row>
    <row r="379" spans="1:3" ht="9" customHeight="1" x14ac:dyDescent="0.45">
      <c r="A379" s="13" t="s">
        <v>593</v>
      </c>
      <c r="B379" s="13" t="s">
        <v>591</v>
      </c>
      <c r="C379" s="13" t="s">
        <v>107</v>
      </c>
    </row>
    <row r="380" spans="1:3" ht="9" customHeight="1" x14ac:dyDescent="0.45">
      <c r="A380" s="13" t="s">
        <v>595</v>
      </c>
      <c r="B380" s="13" t="s">
        <v>591</v>
      </c>
      <c r="C380" s="13" t="s">
        <v>107</v>
      </c>
    </row>
    <row r="381" spans="1:3" ht="9" customHeight="1" x14ac:dyDescent="0.45">
      <c r="A381" s="13" t="s">
        <v>597</v>
      </c>
      <c r="B381" s="13" t="s">
        <v>591</v>
      </c>
      <c r="C381" s="13" t="s">
        <v>107</v>
      </c>
    </row>
    <row r="382" spans="1:3" ht="9" customHeight="1" x14ac:dyDescent="0.45">
      <c r="A382" s="13" t="s">
        <v>598</v>
      </c>
      <c r="B382" s="13" t="s">
        <v>591</v>
      </c>
      <c r="C382" s="13" t="s">
        <v>107</v>
      </c>
    </row>
    <row r="383" spans="1:3" ht="9" customHeight="1" x14ac:dyDescent="0.45">
      <c r="A383" s="13" t="s">
        <v>599</v>
      </c>
      <c r="B383" s="13" t="s">
        <v>591</v>
      </c>
      <c r="C383" s="13" t="s">
        <v>107</v>
      </c>
    </row>
    <row r="384" spans="1:3" ht="9" customHeight="1" x14ac:dyDescent="0.45">
      <c r="A384" s="13" t="s">
        <v>576</v>
      </c>
      <c r="B384" s="13" t="s">
        <v>574</v>
      </c>
      <c r="C384" s="13" t="s">
        <v>107</v>
      </c>
    </row>
    <row r="385" spans="1:3" ht="9" customHeight="1" x14ac:dyDescent="0.45">
      <c r="A385" s="13" t="s">
        <v>323</v>
      </c>
      <c r="B385" s="13" t="s">
        <v>979</v>
      </c>
      <c r="C385" s="13" t="s">
        <v>102</v>
      </c>
    </row>
    <row r="386" spans="1:3" ht="9" customHeight="1" x14ac:dyDescent="0.45">
      <c r="A386" s="13" t="s">
        <v>577</v>
      </c>
      <c r="B386" s="13" t="s">
        <v>574</v>
      </c>
      <c r="C386" s="13" t="s">
        <v>107</v>
      </c>
    </row>
    <row r="387" spans="1:3" ht="9" customHeight="1" x14ac:dyDescent="0.45">
      <c r="A387" s="13" t="s">
        <v>601</v>
      </c>
      <c r="B387" s="13" t="s">
        <v>591</v>
      </c>
      <c r="C387" s="13" t="s">
        <v>107</v>
      </c>
    </row>
    <row r="388" spans="1:3" ht="9" customHeight="1" x14ac:dyDescent="0.45">
      <c r="A388" s="13" t="s">
        <v>578</v>
      </c>
      <c r="B388" s="13" t="s">
        <v>574</v>
      </c>
      <c r="C388" s="13" t="s">
        <v>107</v>
      </c>
    </row>
    <row r="389" spans="1:3" ht="9" customHeight="1" x14ac:dyDescent="0.45">
      <c r="A389" s="13" t="s">
        <v>579</v>
      </c>
      <c r="B389" s="13" t="s">
        <v>574</v>
      </c>
      <c r="C389" s="13" t="s">
        <v>107</v>
      </c>
    </row>
    <row r="390" spans="1:3" ht="9" customHeight="1" x14ac:dyDescent="0.45">
      <c r="A390" s="13" t="s">
        <v>602</v>
      </c>
      <c r="B390" s="13" t="s">
        <v>591</v>
      </c>
      <c r="C390" s="13" t="s">
        <v>107</v>
      </c>
    </row>
    <row r="391" spans="1:3" ht="9" customHeight="1" x14ac:dyDescent="0.45">
      <c r="A391" s="13" t="s">
        <v>335</v>
      </c>
      <c r="B391" s="13" t="s">
        <v>326</v>
      </c>
      <c r="C391" s="13" t="s">
        <v>102</v>
      </c>
    </row>
    <row r="392" spans="1:3" ht="9" customHeight="1" x14ac:dyDescent="0.45">
      <c r="A392" s="13" t="s">
        <v>603</v>
      </c>
      <c r="B392" s="13" t="s">
        <v>591</v>
      </c>
      <c r="C392" s="13" t="s">
        <v>107</v>
      </c>
    </row>
    <row r="393" spans="1:3" ht="9" customHeight="1" x14ac:dyDescent="0.45">
      <c r="A393" s="13" t="s">
        <v>605</v>
      </c>
      <c r="B393" s="13" t="s">
        <v>591</v>
      </c>
      <c r="C393" s="13" t="s">
        <v>107</v>
      </c>
    </row>
    <row r="394" spans="1:3" ht="9" customHeight="1" x14ac:dyDescent="0.45">
      <c r="A394" s="13" t="s">
        <v>606</v>
      </c>
      <c r="B394" s="13" t="s">
        <v>591</v>
      </c>
      <c r="C394" s="13" t="s">
        <v>107</v>
      </c>
    </row>
    <row r="395" spans="1:3" ht="9" customHeight="1" x14ac:dyDescent="0.45">
      <c r="A395" s="13" t="s">
        <v>607</v>
      </c>
      <c r="B395" s="13" t="s">
        <v>591</v>
      </c>
      <c r="C395" s="13" t="s">
        <v>107</v>
      </c>
    </row>
    <row r="396" spans="1:3" ht="9" customHeight="1" x14ac:dyDescent="0.45">
      <c r="A396" s="13" t="s">
        <v>608</v>
      </c>
      <c r="B396" s="13" t="s">
        <v>591</v>
      </c>
      <c r="C396" s="13" t="s">
        <v>107</v>
      </c>
    </row>
    <row r="397" spans="1:3" ht="9" customHeight="1" x14ac:dyDescent="0.45">
      <c r="A397" s="13" t="s">
        <v>611</v>
      </c>
      <c r="B397" s="13" t="s">
        <v>591</v>
      </c>
      <c r="C397" s="13" t="s">
        <v>107</v>
      </c>
    </row>
    <row r="398" spans="1:3" ht="9" customHeight="1" x14ac:dyDescent="0.45">
      <c r="A398" s="13" t="s">
        <v>3</v>
      </c>
      <c r="B398" s="13" t="s">
        <v>326</v>
      </c>
      <c r="C398" s="13" t="s">
        <v>102</v>
      </c>
    </row>
    <row r="399" spans="1:3" ht="9" customHeight="1" x14ac:dyDescent="0.45">
      <c r="A399" s="13" t="s">
        <v>582</v>
      </c>
      <c r="B399" s="13" t="s">
        <v>574</v>
      </c>
      <c r="C399" s="13" t="s">
        <v>107</v>
      </c>
    </row>
    <row r="400" spans="1:3" ht="9" customHeight="1" x14ac:dyDescent="0.45">
      <c r="A400" s="13" t="s">
        <v>583</v>
      </c>
      <c r="B400" s="13" t="s">
        <v>574</v>
      </c>
      <c r="C400" s="13" t="s">
        <v>107</v>
      </c>
    </row>
    <row r="401" spans="1:3" ht="9" customHeight="1" x14ac:dyDescent="0.45">
      <c r="A401" s="13" t="s">
        <v>584</v>
      </c>
      <c r="B401" s="13" t="s">
        <v>574</v>
      </c>
      <c r="C401" s="13" t="s">
        <v>107</v>
      </c>
    </row>
    <row r="402" spans="1:3" ht="9" customHeight="1" x14ac:dyDescent="0.45">
      <c r="A402" s="13" t="s">
        <v>585</v>
      </c>
      <c r="B402" s="13" t="s">
        <v>574</v>
      </c>
      <c r="C402" s="13" t="s">
        <v>107</v>
      </c>
    </row>
    <row r="403" spans="1:3" ht="9" customHeight="1" x14ac:dyDescent="0.45">
      <c r="A403" s="13" t="s">
        <v>616</v>
      </c>
      <c r="B403" s="13" t="s">
        <v>591</v>
      </c>
      <c r="C403" s="13" t="s">
        <v>107</v>
      </c>
    </row>
    <row r="404" spans="1:3" ht="9" customHeight="1" x14ac:dyDescent="0.45">
      <c r="A404" s="13" t="s">
        <v>586</v>
      </c>
      <c r="B404" s="13" t="s">
        <v>574</v>
      </c>
      <c r="C404" s="13" t="s">
        <v>107</v>
      </c>
    </row>
    <row r="405" spans="1:3" ht="9" customHeight="1" x14ac:dyDescent="0.45">
      <c r="A405" s="13" t="s">
        <v>617</v>
      </c>
      <c r="B405" s="13" t="s">
        <v>591</v>
      </c>
      <c r="C405" s="13" t="s">
        <v>107</v>
      </c>
    </row>
    <row r="406" spans="1:3" ht="9" customHeight="1" x14ac:dyDescent="0.45">
      <c r="A406" s="13" t="s">
        <v>618</v>
      </c>
      <c r="B406" s="13" t="s">
        <v>591</v>
      </c>
      <c r="C406" s="13" t="s">
        <v>107</v>
      </c>
    </row>
    <row r="407" spans="1:3" ht="9" customHeight="1" x14ac:dyDescent="0.45">
      <c r="A407" s="13" t="s">
        <v>587</v>
      </c>
      <c r="B407" s="13" t="s">
        <v>574</v>
      </c>
      <c r="C407" s="13" t="s">
        <v>107</v>
      </c>
    </row>
    <row r="408" spans="1:3" ht="9" customHeight="1" x14ac:dyDescent="0.45">
      <c r="A408" s="13" t="s">
        <v>619</v>
      </c>
      <c r="B408" s="13" t="s">
        <v>591</v>
      </c>
      <c r="C408" s="13" t="s">
        <v>107</v>
      </c>
    </row>
    <row r="409" spans="1:3" ht="9" customHeight="1" x14ac:dyDescent="0.45">
      <c r="A409" s="13" t="s">
        <v>620</v>
      </c>
      <c r="B409" s="13" t="s">
        <v>591</v>
      </c>
      <c r="C409" s="13" t="s">
        <v>107</v>
      </c>
    </row>
    <row r="410" spans="1:3" ht="9" customHeight="1" x14ac:dyDescent="0.45">
      <c r="A410" s="13" t="s">
        <v>622</v>
      </c>
      <c r="B410" s="13" t="s">
        <v>591</v>
      </c>
      <c r="C410" s="13" t="s">
        <v>107</v>
      </c>
    </row>
    <row r="411" spans="1:3" ht="9" customHeight="1" x14ac:dyDescent="0.45">
      <c r="A411" s="13" t="s">
        <v>588</v>
      </c>
      <c r="B411" s="13" t="s">
        <v>574</v>
      </c>
      <c r="C411" s="13" t="s">
        <v>107</v>
      </c>
    </row>
    <row r="412" spans="1:3" ht="9" customHeight="1" x14ac:dyDescent="0.45">
      <c r="A412" s="13" t="s">
        <v>589</v>
      </c>
      <c r="B412" s="13" t="s">
        <v>574</v>
      </c>
      <c r="C412" s="13" t="s">
        <v>107</v>
      </c>
    </row>
    <row r="413" spans="1:3" ht="9" customHeight="1" x14ac:dyDescent="0.45">
      <c r="A413" s="13" t="s">
        <v>590</v>
      </c>
      <c r="B413" s="13" t="s">
        <v>574</v>
      </c>
      <c r="C413" s="13" t="s">
        <v>107</v>
      </c>
    </row>
    <row r="414" spans="1:3" ht="9" customHeight="1" x14ac:dyDescent="0.45">
      <c r="A414" s="13" t="s">
        <v>623</v>
      </c>
      <c r="B414" s="13" t="s">
        <v>591</v>
      </c>
      <c r="C414" s="13" t="s">
        <v>107</v>
      </c>
    </row>
    <row r="415" spans="1:3" ht="9" customHeight="1" x14ac:dyDescent="0.45">
      <c r="A415" s="13" t="s">
        <v>625</v>
      </c>
      <c r="B415" s="13" t="s">
        <v>591</v>
      </c>
      <c r="C415" s="13" t="s">
        <v>107</v>
      </c>
    </row>
    <row r="416" spans="1:3" ht="9" customHeight="1" x14ac:dyDescent="0.45">
      <c r="A416" s="13" t="s">
        <v>627</v>
      </c>
      <c r="B416" s="13" t="s">
        <v>591</v>
      </c>
      <c r="C416" s="13" t="s">
        <v>107</v>
      </c>
    </row>
    <row r="417" spans="1:3" ht="9" customHeight="1" x14ac:dyDescent="0.45">
      <c r="A417" s="13" t="s">
        <v>629</v>
      </c>
      <c r="B417" s="13" t="s">
        <v>628</v>
      </c>
      <c r="C417" s="13" t="s">
        <v>107</v>
      </c>
    </row>
    <row r="418" spans="1:3" ht="9" customHeight="1" x14ac:dyDescent="0.45">
      <c r="A418" s="13" t="s">
        <v>630</v>
      </c>
      <c r="B418" s="13" t="s">
        <v>628</v>
      </c>
      <c r="C418" s="13" t="s">
        <v>107</v>
      </c>
    </row>
    <row r="419" spans="1:3" ht="9" customHeight="1" x14ac:dyDescent="0.45">
      <c r="A419" s="13" t="s">
        <v>631</v>
      </c>
      <c r="B419" s="13" t="s">
        <v>628</v>
      </c>
      <c r="C419" s="13" t="s">
        <v>107</v>
      </c>
    </row>
    <row r="420" spans="1:3" ht="9" customHeight="1" x14ac:dyDescent="0.45">
      <c r="A420" s="13" t="s">
        <v>632</v>
      </c>
      <c r="B420" s="13" t="s">
        <v>628</v>
      </c>
      <c r="C420" s="13" t="s">
        <v>107</v>
      </c>
    </row>
    <row r="421" spans="1:3" ht="9" customHeight="1" x14ac:dyDescent="0.45">
      <c r="A421" s="13" t="s">
        <v>634</v>
      </c>
      <c r="B421" s="13" t="s">
        <v>633</v>
      </c>
      <c r="C421" s="13" t="s">
        <v>107</v>
      </c>
    </row>
    <row r="422" spans="1:3" ht="9" customHeight="1" x14ac:dyDescent="0.45">
      <c r="A422" s="13" t="s">
        <v>635</v>
      </c>
      <c r="B422" s="13" t="s">
        <v>633</v>
      </c>
      <c r="C422" s="13" t="s">
        <v>107</v>
      </c>
    </row>
    <row r="423" spans="1:3" ht="9" customHeight="1" x14ac:dyDescent="0.45">
      <c r="A423" s="13" t="s">
        <v>636</v>
      </c>
      <c r="B423" s="13" t="s">
        <v>633</v>
      </c>
      <c r="C423" s="13" t="s">
        <v>107</v>
      </c>
    </row>
    <row r="424" spans="1:3" ht="9" customHeight="1" x14ac:dyDescent="0.45">
      <c r="A424" s="13" t="s">
        <v>637</v>
      </c>
      <c r="B424" s="13" t="s">
        <v>633</v>
      </c>
      <c r="C424" s="13" t="s">
        <v>107</v>
      </c>
    </row>
    <row r="425" spans="1:3" ht="9" customHeight="1" x14ac:dyDescent="0.45">
      <c r="A425" s="13" t="s">
        <v>638</v>
      </c>
      <c r="B425" s="13" t="s">
        <v>638</v>
      </c>
      <c r="C425" s="13" t="s">
        <v>107</v>
      </c>
    </row>
    <row r="426" spans="1:3" ht="9" customHeight="1" x14ac:dyDescent="0.45">
      <c r="A426" s="13" t="s">
        <v>640</v>
      </c>
      <c r="B426" s="13" t="s">
        <v>639</v>
      </c>
      <c r="C426" s="13" t="s">
        <v>108</v>
      </c>
    </row>
    <row r="427" spans="1:3" ht="9" customHeight="1" x14ac:dyDescent="0.45">
      <c r="A427" s="13" t="s">
        <v>641</v>
      </c>
      <c r="B427" s="13" t="s">
        <v>639</v>
      </c>
      <c r="C427" s="13" t="s">
        <v>108</v>
      </c>
    </row>
    <row r="428" spans="1:3" ht="9" customHeight="1" x14ac:dyDescent="0.45">
      <c r="A428" s="13" t="s">
        <v>642</v>
      </c>
      <c r="B428" s="13" t="s">
        <v>639</v>
      </c>
      <c r="C428" s="13" t="s">
        <v>108</v>
      </c>
    </row>
    <row r="429" spans="1:3" ht="9" customHeight="1" x14ac:dyDescent="0.45">
      <c r="A429" s="13" t="s">
        <v>643</v>
      </c>
      <c r="B429" s="13" t="s">
        <v>639</v>
      </c>
      <c r="C429" s="13" t="s">
        <v>108</v>
      </c>
    </row>
    <row r="430" spans="1:3" ht="9" customHeight="1" x14ac:dyDescent="0.45">
      <c r="A430" s="13" t="s">
        <v>645</v>
      </c>
      <c r="B430" s="13" t="s">
        <v>644</v>
      </c>
      <c r="C430" s="13" t="s">
        <v>108</v>
      </c>
    </row>
    <row r="431" spans="1:3" ht="9" customHeight="1" x14ac:dyDescent="0.45">
      <c r="A431" s="13" t="s">
        <v>646</v>
      </c>
      <c r="B431" s="13" t="s">
        <v>644</v>
      </c>
      <c r="C431" s="13" t="s">
        <v>108</v>
      </c>
    </row>
    <row r="432" spans="1:3" ht="9" customHeight="1" x14ac:dyDescent="0.45">
      <c r="A432" s="13" t="s">
        <v>650</v>
      </c>
      <c r="B432" s="13" t="s">
        <v>647</v>
      </c>
      <c r="C432" s="13" t="s">
        <v>108</v>
      </c>
    </row>
    <row r="433" spans="1:3" ht="9" customHeight="1" x14ac:dyDescent="0.45">
      <c r="A433" s="13" t="s">
        <v>652</v>
      </c>
      <c r="B433" s="13" t="s">
        <v>647</v>
      </c>
      <c r="C433" s="13" t="s">
        <v>108</v>
      </c>
    </row>
    <row r="434" spans="1:3" ht="9" customHeight="1" x14ac:dyDescent="0.45">
      <c r="A434" s="13" t="s">
        <v>653</v>
      </c>
      <c r="B434" s="13" t="s">
        <v>647</v>
      </c>
      <c r="C434" s="13" t="s">
        <v>108</v>
      </c>
    </row>
    <row r="435" spans="1:3" ht="9" customHeight="1" x14ac:dyDescent="0.45">
      <c r="A435" s="13" t="s">
        <v>656</v>
      </c>
      <c r="B435" s="13" t="s">
        <v>654</v>
      </c>
      <c r="C435" s="13" t="s">
        <v>108</v>
      </c>
    </row>
    <row r="436" spans="1:3" ht="9" customHeight="1" x14ac:dyDescent="0.45">
      <c r="A436" s="13" t="s">
        <v>658</v>
      </c>
      <c r="B436" s="13" t="s">
        <v>654</v>
      </c>
      <c r="C436" s="13" t="s">
        <v>108</v>
      </c>
    </row>
    <row r="437" spans="1:3" ht="9" customHeight="1" x14ac:dyDescent="0.45">
      <c r="A437" s="13" t="s">
        <v>660</v>
      </c>
      <c r="B437" s="13" t="s">
        <v>654</v>
      </c>
      <c r="C437" s="13" t="s">
        <v>108</v>
      </c>
    </row>
    <row r="438" spans="1:3" ht="9" customHeight="1" x14ac:dyDescent="0.45">
      <c r="A438" s="13" t="s">
        <v>655</v>
      </c>
      <c r="B438" s="13" t="s">
        <v>654</v>
      </c>
      <c r="C438" s="13" t="s">
        <v>108</v>
      </c>
    </row>
    <row r="439" spans="1:3" ht="9" customHeight="1" x14ac:dyDescent="0.45">
      <c r="A439" s="13" t="s">
        <v>662</v>
      </c>
      <c r="B439" s="13" t="s">
        <v>654</v>
      </c>
      <c r="C439" s="13" t="s">
        <v>108</v>
      </c>
    </row>
    <row r="440" spans="1:3" ht="9" customHeight="1" x14ac:dyDescent="0.45">
      <c r="A440" s="13" t="s">
        <v>663</v>
      </c>
      <c r="B440" s="13" t="s">
        <v>654</v>
      </c>
      <c r="C440" s="13" t="s">
        <v>108</v>
      </c>
    </row>
    <row r="441" spans="1:3" ht="9" customHeight="1" x14ac:dyDescent="0.45">
      <c r="A441" s="13" t="s">
        <v>667</v>
      </c>
      <c r="B441" s="13" t="s">
        <v>654</v>
      </c>
      <c r="C441" s="13" t="s">
        <v>108</v>
      </c>
    </row>
    <row r="442" spans="1:3" ht="9" customHeight="1" x14ac:dyDescent="0.45">
      <c r="A442" s="13" t="s">
        <v>668</v>
      </c>
      <c r="B442" s="13" t="s">
        <v>654</v>
      </c>
      <c r="C442" s="13" t="s">
        <v>108</v>
      </c>
    </row>
    <row r="443" spans="1:3" ht="9" customHeight="1" x14ac:dyDescent="0.45">
      <c r="A443" s="13" t="s">
        <v>669</v>
      </c>
      <c r="B443" s="13" t="s">
        <v>654</v>
      </c>
      <c r="C443" s="13" t="s">
        <v>108</v>
      </c>
    </row>
    <row r="444" spans="1:3" ht="9" customHeight="1" x14ac:dyDescent="0.45">
      <c r="A444" s="13" t="s">
        <v>4</v>
      </c>
      <c r="B444" s="13" t="s">
        <v>654</v>
      </c>
      <c r="C444" s="13" t="s">
        <v>108</v>
      </c>
    </row>
    <row r="445" spans="1:3" ht="9" customHeight="1" x14ac:dyDescent="0.45">
      <c r="A445" s="13" t="s">
        <v>671</v>
      </c>
      <c r="B445" s="13" t="s">
        <v>654</v>
      </c>
      <c r="C445" s="13" t="s">
        <v>108</v>
      </c>
    </row>
    <row r="446" spans="1:3" ht="9" customHeight="1" x14ac:dyDescent="0.45">
      <c r="A446" s="13" t="s">
        <v>673</v>
      </c>
      <c r="B446" s="13" t="s">
        <v>654</v>
      </c>
      <c r="C446" s="13" t="s">
        <v>108</v>
      </c>
    </row>
    <row r="447" spans="1:3" ht="9" customHeight="1" x14ac:dyDescent="0.45">
      <c r="A447" s="13" t="s">
        <v>675</v>
      </c>
      <c r="B447" s="13" t="s">
        <v>654</v>
      </c>
      <c r="C447" s="13" t="s">
        <v>108</v>
      </c>
    </row>
    <row r="448" spans="1:3" ht="9" customHeight="1" x14ac:dyDescent="0.45">
      <c r="A448" s="13" t="s">
        <v>677</v>
      </c>
      <c r="B448" s="13" t="s">
        <v>676</v>
      </c>
      <c r="C448" s="13" t="s">
        <v>109</v>
      </c>
    </row>
    <row r="449" spans="1:3" ht="9" customHeight="1" x14ac:dyDescent="0.45">
      <c r="A449" s="13" t="s">
        <v>678</v>
      </c>
      <c r="B449" s="13" t="s">
        <v>676</v>
      </c>
      <c r="C449" s="13" t="s">
        <v>109</v>
      </c>
    </row>
    <row r="450" spans="1:3" ht="9" customHeight="1" x14ac:dyDescent="0.45">
      <c r="A450" s="13" t="s">
        <v>35</v>
      </c>
      <c r="B450" s="13" t="s">
        <v>676</v>
      </c>
      <c r="C450" s="13" t="s">
        <v>109</v>
      </c>
    </row>
    <row r="451" spans="1:3" ht="9" customHeight="1" x14ac:dyDescent="0.45">
      <c r="A451" s="13" t="s">
        <v>27</v>
      </c>
      <c r="B451" s="13" t="s">
        <v>676</v>
      </c>
      <c r="C451" s="13" t="s">
        <v>109</v>
      </c>
    </row>
    <row r="452" spans="1:3" ht="9" customHeight="1" x14ac:dyDescent="0.45">
      <c r="A452" s="13" t="s">
        <v>679</v>
      </c>
      <c r="B452" s="13" t="s">
        <v>676</v>
      </c>
      <c r="C452" s="13" t="s">
        <v>109</v>
      </c>
    </row>
    <row r="453" spans="1:3" ht="9" customHeight="1" x14ac:dyDescent="0.45">
      <c r="A453" s="13" t="s">
        <v>23</v>
      </c>
      <c r="B453" s="13" t="s">
        <v>676</v>
      </c>
      <c r="C453" s="13" t="s">
        <v>109</v>
      </c>
    </row>
    <row r="454" spans="1:3" ht="9" customHeight="1" x14ac:dyDescent="0.45">
      <c r="A454" s="13" t="s">
        <v>681</v>
      </c>
      <c r="B454" s="13" t="s">
        <v>680</v>
      </c>
      <c r="C454" s="13" t="s">
        <v>109</v>
      </c>
    </row>
    <row r="455" spans="1:3" ht="9" customHeight="1" x14ac:dyDescent="0.45">
      <c r="A455" s="13" t="s">
        <v>682</v>
      </c>
      <c r="B455" s="13" t="s">
        <v>680</v>
      </c>
      <c r="C455" s="13" t="s">
        <v>109</v>
      </c>
    </row>
    <row r="456" spans="1:3" ht="9" customHeight="1" x14ac:dyDescent="0.45">
      <c r="A456" s="13" t="s">
        <v>683</v>
      </c>
      <c r="B456" s="13" t="s">
        <v>680</v>
      </c>
      <c r="C456" s="13" t="s">
        <v>109</v>
      </c>
    </row>
    <row r="457" spans="1:3" ht="9" customHeight="1" x14ac:dyDescent="0.45">
      <c r="A457" s="13" t="s">
        <v>684</v>
      </c>
      <c r="B457" s="13" t="s">
        <v>680</v>
      </c>
      <c r="C457" s="13" t="s">
        <v>109</v>
      </c>
    </row>
    <row r="458" spans="1:3" ht="9" customHeight="1" x14ac:dyDescent="0.45">
      <c r="A458" s="13" t="s">
        <v>685</v>
      </c>
      <c r="B458" s="13" t="s">
        <v>680</v>
      </c>
      <c r="C458" s="13" t="s">
        <v>109</v>
      </c>
    </row>
    <row r="459" spans="1:3" ht="9" customHeight="1" x14ac:dyDescent="0.45">
      <c r="A459" s="13" t="s">
        <v>686</v>
      </c>
      <c r="B459" s="13" t="s">
        <v>686</v>
      </c>
      <c r="C459" s="13" t="s">
        <v>109</v>
      </c>
    </row>
    <row r="460" spans="1:3" ht="9" customHeight="1" x14ac:dyDescent="0.45">
      <c r="A460" s="13" t="s">
        <v>688</v>
      </c>
      <c r="B460" s="13" t="s">
        <v>686</v>
      </c>
      <c r="C460" s="13" t="s">
        <v>109</v>
      </c>
    </row>
    <row r="461" spans="1:3" ht="9" customHeight="1" x14ac:dyDescent="0.45">
      <c r="A461" s="13" t="s">
        <v>689</v>
      </c>
      <c r="B461" s="13" t="s">
        <v>686</v>
      </c>
      <c r="C461" s="13" t="s">
        <v>109</v>
      </c>
    </row>
    <row r="462" spans="1:3" ht="9" customHeight="1" x14ac:dyDescent="0.45">
      <c r="A462" s="13" t="s">
        <v>690</v>
      </c>
      <c r="B462" s="13" t="s">
        <v>686</v>
      </c>
      <c r="C462" s="13" t="s">
        <v>109</v>
      </c>
    </row>
    <row r="463" spans="1:3" ht="9" customHeight="1" x14ac:dyDescent="0.45">
      <c r="A463" s="13" t="s">
        <v>692</v>
      </c>
      <c r="B463" s="13" t="s">
        <v>691</v>
      </c>
      <c r="C463" s="13" t="s">
        <v>109</v>
      </c>
    </row>
    <row r="464" spans="1:3" ht="9" customHeight="1" x14ac:dyDescent="0.45">
      <c r="A464" s="13" t="s">
        <v>693</v>
      </c>
      <c r="B464" s="13" t="s">
        <v>691</v>
      </c>
      <c r="C464" s="13" t="s">
        <v>109</v>
      </c>
    </row>
    <row r="465" spans="1:3" ht="9" customHeight="1" x14ac:dyDescent="0.45">
      <c r="A465" s="13" t="s">
        <v>696</v>
      </c>
      <c r="B465" s="13" t="s">
        <v>694</v>
      </c>
      <c r="C465" s="13" t="s">
        <v>109</v>
      </c>
    </row>
    <row r="466" spans="1:3" ht="9" customHeight="1" x14ac:dyDescent="0.45">
      <c r="A466" s="13" t="s">
        <v>697</v>
      </c>
      <c r="B466" s="13" t="s">
        <v>694</v>
      </c>
      <c r="C466" s="13" t="s">
        <v>109</v>
      </c>
    </row>
    <row r="467" spans="1:3" ht="9" customHeight="1" x14ac:dyDescent="0.45">
      <c r="A467" s="13" t="s">
        <v>698</v>
      </c>
      <c r="B467" s="13" t="s">
        <v>694</v>
      </c>
      <c r="C467" s="13" t="s">
        <v>109</v>
      </c>
    </row>
    <row r="468" spans="1:3" ht="9" customHeight="1" x14ac:dyDescent="0.45">
      <c r="A468" s="13" t="s">
        <v>700</v>
      </c>
      <c r="B468" s="13" t="s">
        <v>694</v>
      </c>
      <c r="C468" s="13" t="s">
        <v>109</v>
      </c>
    </row>
    <row r="469" spans="1:3" ht="9" customHeight="1" x14ac:dyDescent="0.45">
      <c r="A469" s="13" t="s">
        <v>701</v>
      </c>
      <c r="B469" s="13" t="s">
        <v>694</v>
      </c>
      <c r="C469" s="13" t="s">
        <v>109</v>
      </c>
    </row>
    <row r="470" spans="1:3" ht="9" customHeight="1" x14ac:dyDescent="0.45">
      <c r="A470" s="13" t="s">
        <v>702</v>
      </c>
      <c r="B470" s="13" t="s">
        <v>694</v>
      </c>
      <c r="C470" s="13" t="s">
        <v>109</v>
      </c>
    </row>
    <row r="471" spans="1:3" ht="9" customHeight="1" x14ac:dyDescent="0.45">
      <c r="A471" s="13" t="s">
        <v>703</v>
      </c>
      <c r="B471" s="13" t="s">
        <v>694</v>
      </c>
      <c r="C471" s="13" t="s">
        <v>109</v>
      </c>
    </row>
    <row r="472" spans="1:3" ht="9" customHeight="1" x14ac:dyDescent="0.45">
      <c r="A472" s="13" t="s">
        <v>705</v>
      </c>
      <c r="B472" s="13" t="s">
        <v>694</v>
      </c>
      <c r="C472" s="13" t="s">
        <v>109</v>
      </c>
    </row>
    <row r="473" spans="1:3" ht="9" customHeight="1" x14ac:dyDescent="0.45">
      <c r="A473" s="13" t="s">
        <v>706</v>
      </c>
      <c r="B473" s="13" t="s">
        <v>694</v>
      </c>
      <c r="C473" s="13" t="s">
        <v>109</v>
      </c>
    </row>
    <row r="474" spans="1:3" ht="9" customHeight="1" x14ac:dyDescent="0.45">
      <c r="A474" s="13" t="s">
        <v>707</v>
      </c>
      <c r="B474" s="13" t="s">
        <v>694</v>
      </c>
      <c r="C474" s="13" t="s">
        <v>109</v>
      </c>
    </row>
    <row r="475" spans="1:3" ht="9" customHeight="1" x14ac:dyDescent="0.45">
      <c r="A475" s="13" t="s">
        <v>708</v>
      </c>
      <c r="B475" s="13" t="s">
        <v>694</v>
      </c>
      <c r="C475" s="13" t="s">
        <v>109</v>
      </c>
    </row>
    <row r="476" spans="1:3" ht="9" customHeight="1" x14ac:dyDescent="0.45">
      <c r="A476" s="13" t="s">
        <v>36</v>
      </c>
      <c r="B476" s="13" t="s">
        <v>694</v>
      </c>
      <c r="C476" s="13" t="s">
        <v>109</v>
      </c>
    </row>
    <row r="477" spans="1:3" ht="9" customHeight="1" x14ac:dyDescent="0.45">
      <c r="A477" s="13" t="s">
        <v>709</v>
      </c>
      <c r="B477" s="13" t="s">
        <v>694</v>
      </c>
      <c r="C477" s="13" t="s">
        <v>109</v>
      </c>
    </row>
    <row r="478" spans="1:3" ht="9" customHeight="1" x14ac:dyDescent="0.45">
      <c r="A478" s="13" t="s">
        <v>710</v>
      </c>
      <c r="B478" s="13" t="s">
        <v>694</v>
      </c>
      <c r="C478" s="13" t="s">
        <v>109</v>
      </c>
    </row>
    <row r="479" spans="1:3" ht="9" customHeight="1" x14ac:dyDescent="0.45">
      <c r="A479" s="13" t="s">
        <v>24</v>
      </c>
      <c r="B479" s="13" t="s">
        <v>694</v>
      </c>
      <c r="C479" s="13" t="s">
        <v>109</v>
      </c>
    </row>
    <row r="480" spans="1:3" ht="9" customHeight="1" x14ac:dyDescent="0.45">
      <c r="A480" s="13" t="s">
        <v>712</v>
      </c>
      <c r="B480" s="13" t="s">
        <v>694</v>
      </c>
      <c r="C480" s="13" t="s">
        <v>109</v>
      </c>
    </row>
    <row r="481" spans="1:3" ht="9" customHeight="1" x14ac:dyDescent="0.45">
      <c r="A481" s="13" t="s">
        <v>715</v>
      </c>
      <c r="B481" s="13" t="s">
        <v>694</v>
      </c>
      <c r="C481" s="13" t="s">
        <v>109</v>
      </c>
    </row>
    <row r="482" spans="1:3" ht="9" customHeight="1" x14ac:dyDescent="0.45">
      <c r="A482" s="13" t="s">
        <v>716</v>
      </c>
      <c r="B482" s="13" t="s">
        <v>694</v>
      </c>
      <c r="C482" s="13" t="s">
        <v>109</v>
      </c>
    </row>
    <row r="483" spans="1:3" ht="9" customHeight="1" x14ac:dyDescent="0.45">
      <c r="A483" s="13" t="s">
        <v>718</v>
      </c>
      <c r="B483" s="13" t="s">
        <v>717</v>
      </c>
      <c r="C483" s="13" t="s">
        <v>109</v>
      </c>
    </row>
    <row r="484" spans="1:3" ht="9" customHeight="1" x14ac:dyDescent="0.45">
      <c r="A484" s="13" t="s">
        <v>719</v>
      </c>
      <c r="B484" s="13" t="s">
        <v>717</v>
      </c>
      <c r="C484" s="13" t="s">
        <v>109</v>
      </c>
    </row>
    <row r="485" spans="1:3" ht="9" customHeight="1" x14ac:dyDescent="0.45">
      <c r="A485" s="13" t="s">
        <v>720</v>
      </c>
      <c r="B485" s="13" t="s">
        <v>717</v>
      </c>
      <c r="C485" s="13" t="s">
        <v>109</v>
      </c>
    </row>
    <row r="486" spans="1:3" ht="9" customHeight="1" x14ac:dyDescent="0.45">
      <c r="A486" s="13" t="s">
        <v>721</v>
      </c>
      <c r="B486" s="13" t="s">
        <v>717</v>
      </c>
      <c r="C486" s="13" t="s">
        <v>109</v>
      </c>
    </row>
    <row r="487" spans="1:3" ht="9" customHeight="1" x14ac:dyDescent="0.45">
      <c r="A487" s="13" t="s">
        <v>722</v>
      </c>
      <c r="B487" s="13" t="s">
        <v>717</v>
      </c>
      <c r="C487" s="13" t="s">
        <v>109</v>
      </c>
    </row>
    <row r="488" spans="1:3" ht="9" customHeight="1" x14ac:dyDescent="0.45">
      <c r="A488" s="13" t="s">
        <v>723</v>
      </c>
      <c r="B488" s="13" t="s">
        <v>723</v>
      </c>
      <c r="C488" s="13" t="s">
        <v>109</v>
      </c>
    </row>
    <row r="489" spans="1:3" ht="9" customHeight="1" x14ac:dyDescent="0.45">
      <c r="A489" s="13" t="s">
        <v>724</v>
      </c>
      <c r="B489" s="13" t="s">
        <v>723</v>
      </c>
      <c r="C489" s="13" t="s">
        <v>109</v>
      </c>
    </row>
    <row r="490" spans="1:3" ht="9" customHeight="1" x14ac:dyDescent="0.45">
      <c r="A490" s="13" t="s">
        <v>725</v>
      </c>
      <c r="B490" s="13" t="s">
        <v>723</v>
      </c>
      <c r="C490" s="13" t="s">
        <v>109</v>
      </c>
    </row>
    <row r="491" spans="1:3" ht="9" customHeight="1" x14ac:dyDescent="0.45">
      <c r="A491" s="13" t="s">
        <v>726</v>
      </c>
      <c r="B491" s="13" t="s">
        <v>723</v>
      </c>
      <c r="C491" s="13" t="s">
        <v>109</v>
      </c>
    </row>
    <row r="492" spans="1:3" ht="9" customHeight="1" x14ac:dyDescent="0.45">
      <c r="A492" s="13" t="s">
        <v>727</v>
      </c>
      <c r="B492" s="13" t="s">
        <v>723</v>
      </c>
      <c r="C492" s="13" t="s">
        <v>109</v>
      </c>
    </row>
    <row r="493" spans="1:3" ht="9" customHeight="1" x14ac:dyDescent="0.45">
      <c r="A493" s="13" t="s">
        <v>728</v>
      </c>
      <c r="B493" s="13" t="s">
        <v>723</v>
      </c>
      <c r="C493" s="13" t="s">
        <v>109</v>
      </c>
    </row>
    <row r="494" spans="1:3" ht="9" customHeight="1" x14ac:dyDescent="0.45">
      <c r="A494" s="13" t="s">
        <v>729</v>
      </c>
      <c r="B494" s="13" t="s">
        <v>723</v>
      </c>
      <c r="C494" s="13" t="s">
        <v>109</v>
      </c>
    </row>
    <row r="495" spans="1:3" ht="9" customHeight="1" x14ac:dyDescent="0.45">
      <c r="A495" s="13" t="s">
        <v>730</v>
      </c>
      <c r="B495" s="13" t="s">
        <v>723</v>
      </c>
      <c r="C495" s="13" t="s">
        <v>109</v>
      </c>
    </row>
    <row r="496" spans="1:3" ht="9" customHeight="1" x14ac:dyDescent="0.45">
      <c r="A496" s="13" t="s">
        <v>731</v>
      </c>
      <c r="B496" s="13" t="s">
        <v>723</v>
      </c>
      <c r="C496" s="13" t="s">
        <v>109</v>
      </c>
    </row>
    <row r="497" spans="1:3" ht="9" customHeight="1" x14ac:dyDescent="0.45">
      <c r="A497" s="13" t="s">
        <v>732</v>
      </c>
      <c r="B497" s="13" t="s">
        <v>734</v>
      </c>
      <c r="C497" s="13" t="s">
        <v>109</v>
      </c>
    </row>
    <row r="498" spans="1:3" ht="9" customHeight="1" x14ac:dyDescent="0.45">
      <c r="A498" s="13" t="s">
        <v>733</v>
      </c>
      <c r="B498" s="13" t="s">
        <v>734</v>
      </c>
      <c r="C498" s="13" t="s">
        <v>109</v>
      </c>
    </row>
    <row r="499" spans="1:3" ht="9" customHeight="1" x14ac:dyDescent="0.45">
      <c r="A499" s="13" t="s">
        <v>980</v>
      </c>
      <c r="B499" s="13" t="s">
        <v>734</v>
      </c>
      <c r="C499" s="13" t="s">
        <v>109</v>
      </c>
    </row>
    <row r="500" spans="1:3" ht="9" customHeight="1" x14ac:dyDescent="0.45">
      <c r="A500" s="13" t="s">
        <v>736</v>
      </c>
      <c r="B500" s="13" t="s">
        <v>735</v>
      </c>
      <c r="C500" s="13" t="s">
        <v>109</v>
      </c>
    </row>
    <row r="501" spans="1:3" ht="9" customHeight="1" x14ac:dyDescent="0.45">
      <c r="A501" s="13" t="s">
        <v>738</v>
      </c>
      <c r="B501" s="13" t="s">
        <v>735</v>
      </c>
      <c r="C501" s="13" t="s">
        <v>109</v>
      </c>
    </row>
    <row r="502" spans="1:3" ht="9" customHeight="1" x14ac:dyDescent="0.45">
      <c r="A502" s="13" t="s">
        <v>739</v>
      </c>
      <c r="B502" s="13" t="s">
        <v>735</v>
      </c>
      <c r="C502" s="13" t="s">
        <v>109</v>
      </c>
    </row>
    <row r="503" spans="1:3" ht="9" customHeight="1" x14ac:dyDescent="0.45">
      <c r="A503" s="13" t="s">
        <v>740</v>
      </c>
      <c r="B503" s="13" t="s">
        <v>735</v>
      </c>
      <c r="C503" s="13" t="s">
        <v>109</v>
      </c>
    </row>
    <row r="504" spans="1:3" ht="9" customHeight="1" x14ac:dyDescent="0.45">
      <c r="A504" s="13" t="s">
        <v>741</v>
      </c>
      <c r="B504" s="13" t="s">
        <v>735</v>
      </c>
      <c r="C504" s="13" t="s">
        <v>109</v>
      </c>
    </row>
    <row r="505" spans="1:3" ht="9" customHeight="1" x14ac:dyDescent="0.45">
      <c r="A505" s="13" t="s">
        <v>742</v>
      </c>
      <c r="B505" s="13" t="s">
        <v>735</v>
      </c>
      <c r="C505" s="13" t="s">
        <v>109</v>
      </c>
    </row>
    <row r="506" spans="1:3" ht="9" customHeight="1" x14ac:dyDescent="0.45">
      <c r="A506" s="13" t="s">
        <v>744</v>
      </c>
      <c r="B506" s="13" t="s">
        <v>743</v>
      </c>
      <c r="C506" s="13" t="s">
        <v>110</v>
      </c>
    </row>
    <row r="507" spans="1:3" ht="9" customHeight="1" x14ac:dyDescent="0.45">
      <c r="A507" s="13" t="s">
        <v>745</v>
      </c>
      <c r="B507" s="13" t="s">
        <v>743</v>
      </c>
      <c r="C507" s="13" t="s">
        <v>110</v>
      </c>
    </row>
    <row r="508" spans="1:3" ht="9" customHeight="1" x14ac:dyDescent="0.45">
      <c r="A508" s="13" t="s">
        <v>746</v>
      </c>
      <c r="B508" s="13" t="s">
        <v>743</v>
      </c>
      <c r="C508" s="13" t="s">
        <v>110</v>
      </c>
    </row>
    <row r="509" spans="1:3" ht="9" customHeight="1" x14ac:dyDescent="0.45">
      <c r="A509" s="13" t="s">
        <v>747</v>
      </c>
      <c r="B509" s="13" t="s">
        <v>743</v>
      </c>
      <c r="C509" s="13" t="s">
        <v>110</v>
      </c>
    </row>
    <row r="510" spans="1:3" ht="9" customHeight="1" x14ac:dyDescent="0.45">
      <c r="A510" s="13" t="s">
        <v>749</v>
      </c>
      <c r="B510" s="13" t="s">
        <v>748</v>
      </c>
      <c r="C510" s="13" t="s">
        <v>110</v>
      </c>
    </row>
    <row r="511" spans="1:3" ht="9" customHeight="1" x14ac:dyDescent="0.45">
      <c r="A511" s="13" t="s">
        <v>750</v>
      </c>
      <c r="B511" s="13" t="s">
        <v>748</v>
      </c>
      <c r="C511" s="13" t="s">
        <v>110</v>
      </c>
    </row>
    <row r="512" spans="1:3" ht="9" customHeight="1" x14ac:dyDescent="0.45">
      <c r="A512" s="13" t="s">
        <v>751</v>
      </c>
      <c r="B512" s="13" t="s">
        <v>748</v>
      </c>
      <c r="C512" s="13" t="s">
        <v>110</v>
      </c>
    </row>
    <row r="513" spans="1:3" ht="9" customHeight="1" x14ac:dyDescent="0.45">
      <c r="A513" s="13" t="s">
        <v>752</v>
      </c>
      <c r="B513" s="13" t="s">
        <v>748</v>
      </c>
      <c r="C513" s="13" t="s">
        <v>110</v>
      </c>
    </row>
    <row r="514" spans="1:3" ht="9" customHeight="1" x14ac:dyDescent="0.45">
      <c r="A514" s="13" t="s">
        <v>753</v>
      </c>
      <c r="B514" s="13" t="s">
        <v>748</v>
      </c>
      <c r="C514" s="13" t="s">
        <v>110</v>
      </c>
    </row>
    <row r="515" spans="1:3" ht="9" customHeight="1" x14ac:dyDescent="0.45">
      <c r="A515" s="13" t="s">
        <v>754</v>
      </c>
      <c r="B515" s="13" t="s">
        <v>748</v>
      </c>
      <c r="C515" s="13" t="s">
        <v>110</v>
      </c>
    </row>
    <row r="516" spans="1:3" ht="9" customHeight="1" x14ac:dyDescent="0.45">
      <c r="A516" s="13" t="s">
        <v>756</v>
      </c>
      <c r="B516" s="13" t="s">
        <v>755</v>
      </c>
      <c r="C516" s="13" t="s">
        <v>110</v>
      </c>
    </row>
    <row r="517" spans="1:3" ht="9" customHeight="1" x14ac:dyDescent="0.45">
      <c r="A517" s="13" t="s">
        <v>758</v>
      </c>
      <c r="B517" s="13" t="s">
        <v>755</v>
      </c>
      <c r="C517" s="13" t="s">
        <v>110</v>
      </c>
    </row>
    <row r="518" spans="1:3" ht="9" customHeight="1" x14ac:dyDescent="0.45">
      <c r="A518" s="13" t="s">
        <v>760</v>
      </c>
      <c r="B518" s="13" t="s">
        <v>759</v>
      </c>
      <c r="C518" s="13" t="s">
        <v>110</v>
      </c>
    </row>
    <row r="519" spans="1:3" ht="9" customHeight="1" x14ac:dyDescent="0.45">
      <c r="A519" s="13" t="s">
        <v>761</v>
      </c>
      <c r="B519" s="13" t="s">
        <v>759</v>
      </c>
      <c r="C519" s="13" t="s">
        <v>110</v>
      </c>
    </row>
    <row r="520" spans="1:3" ht="9" customHeight="1" x14ac:dyDescent="0.45">
      <c r="A520" s="13" t="s">
        <v>762</v>
      </c>
      <c r="B520" s="13" t="s">
        <v>759</v>
      </c>
      <c r="C520" s="13" t="s">
        <v>110</v>
      </c>
    </row>
    <row r="521" spans="1:3" ht="9" customHeight="1" x14ac:dyDescent="0.45">
      <c r="A521" s="13" t="s">
        <v>763</v>
      </c>
      <c r="B521" s="13" t="s">
        <v>765</v>
      </c>
      <c r="C521" s="13" t="s">
        <v>110</v>
      </c>
    </row>
    <row r="522" spans="1:3" ht="9" customHeight="1" x14ac:dyDescent="0.45">
      <c r="A522" s="13" t="s">
        <v>764</v>
      </c>
      <c r="B522" s="13" t="s">
        <v>765</v>
      </c>
      <c r="C522" s="13" t="s">
        <v>110</v>
      </c>
    </row>
    <row r="523" spans="1:3" ht="9" customHeight="1" x14ac:dyDescent="0.45">
      <c r="A523" s="13" t="s">
        <v>766</v>
      </c>
      <c r="B523" s="13" t="s">
        <v>771</v>
      </c>
      <c r="C523" s="13" t="s">
        <v>110</v>
      </c>
    </row>
    <row r="524" spans="1:3" ht="9" customHeight="1" x14ac:dyDescent="0.45">
      <c r="A524" s="13" t="s">
        <v>767</v>
      </c>
      <c r="B524" s="13" t="s">
        <v>771</v>
      </c>
      <c r="C524" s="13" t="s">
        <v>110</v>
      </c>
    </row>
    <row r="525" spans="1:3" ht="9" customHeight="1" x14ac:dyDescent="0.45">
      <c r="A525" s="13" t="s">
        <v>768</v>
      </c>
      <c r="B525" s="13" t="s">
        <v>771</v>
      </c>
      <c r="C525" s="13" t="s">
        <v>110</v>
      </c>
    </row>
    <row r="526" spans="1:3" ht="9" customHeight="1" x14ac:dyDescent="0.45">
      <c r="A526" s="13" t="s">
        <v>769</v>
      </c>
      <c r="B526" s="13" t="s">
        <v>771</v>
      </c>
      <c r="C526" s="13" t="s">
        <v>110</v>
      </c>
    </row>
    <row r="527" spans="1:3" ht="9" customHeight="1" x14ac:dyDescent="0.45">
      <c r="A527" s="13" t="s">
        <v>770</v>
      </c>
      <c r="B527" s="13" t="s">
        <v>771</v>
      </c>
      <c r="C527" s="13" t="s">
        <v>110</v>
      </c>
    </row>
    <row r="528" spans="1:3" ht="9" customHeight="1" x14ac:dyDescent="0.45">
      <c r="A528" s="13" t="s">
        <v>773</v>
      </c>
      <c r="B528" s="13" t="s">
        <v>772</v>
      </c>
      <c r="C528" s="13" t="s">
        <v>111</v>
      </c>
    </row>
    <row r="529" spans="1:3" ht="9" customHeight="1" x14ac:dyDescent="0.45">
      <c r="A529" s="13" t="s">
        <v>774</v>
      </c>
      <c r="B529" s="13" t="s">
        <v>772</v>
      </c>
      <c r="C529" s="13" t="s">
        <v>111</v>
      </c>
    </row>
    <row r="530" spans="1:3" ht="9" customHeight="1" x14ac:dyDescent="0.45">
      <c r="A530" s="13" t="s">
        <v>775</v>
      </c>
      <c r="B530" s="13" t="s">
        <v>772</v>
      </c>
      <c r="C530" s="13" t="s">
        <v>111</v>
      </c>
    </row>
    <row r="531" spans="1:3" ht="9" customHeight="1" x14ac:dyDescent="0.45">
      <c r="A531" s="13" t="s">
        <v>776</v>
      </c>
      <c r="B531" s="13" t="s">
        <v>772</v>
      </c>
      <c r="C531" s="13" t="s">
        <v>111</v>
      </c>
    </row>
    <row r="532" spans="1:3" ht="9" customHeight="1" x14ac:dyDescent="0.45">
      <c r="A532" s="13" t="s">
        <v>778</v>
      </c>
      <c r="B532" s="13" t="s">
        <v>772</v>
      </c>
      <c r="C532" s="13" t="s">
        <v>111</v>
      </c>
    </row>
    <row r="533" spans="1:3" ht="9" customHeight="1" x14ac:dyDescent="0.45">
      <c r="A533" s="13" t="s">
        <v>779</v>
      </c>
      <c r="B533" s="13" t="s">
        <v>772</v>
      </c>
      <c r="C533" s="13" t="s">
        <v>111</v>
      </c>
    </row>
    <row r="534" spans="1:3" ht="9" customHeight="1" x14ac:dyDescent="0.45">
      <c r="A534" s="13" t="s">
        <v>780</v>
      </c>
      <c r="B534" s="13" t="s">
        <v>772</v>
      </c>
      <c r="C534" s="13" t="s">
        <v>111</v>
      </c>
    </row>
    <row r="535" spans="1:3" ht="9" customHeight="1" x14ac:dyDescent="0.45">
      <c r="A535" s="13" t="s">
        <v>781</v>
      </c>
      <c r="B535" s="13" t="s">
        <v>772</v>
      </c>
      <c r="C535" s="13" t="s">
        <v>111</v>
      </c>
    </row>
    <row r="536" spans="1:3" ht="9" customHeight="1" x14ac:dyDescent="0.45">
      <c r="A536" s="13" t="s">
        <v>782</v>
      </c>
      <c r="B536" s="13" t="s">
        <v>772</v>
      </c>
      <c r="C536" s="13" t="s">
        <v>111</v>
      </c>
    </row>
    <row r="537" spans="1:3" ht="9" customHeight="1" x14ac:dyDescent="0.45">
      <c r="A537" s="13" t="s">
        <v>783</v>
      </c>
      <c r="B537" s="13" t="s">
        <v>772</v>
      </c>
      <c r="C537" s="13" t="s">
        <v>111</v>
      </c>
    </row>
    <row r="538" spans="1:3" ht="9" customHeight="1" x14ac:dyDescent="0.45">
      <c r="A538" s="13" t="s">
        <v>784</v>
      </c>
      <c r="B538" s="13" t="s">
        <v>772</v>
      </c>
      <c r="C538" s="13" t="s">
        <v>111</v>
      </c>
    </row>
    <row r="539" spans="1:3" ht="9" customHeight="1" x14ac:dyDescent="0.45">
      <c r="A539" s="13" t="s">
        <v>786</v>
      </c>
      <c r="B539" s="13" t="s">
        <v>772</v>
      </c>
      <c r="C539" s="13" t="s">
        <v>111</v>
      </c>
    </row>
    <row r="540" spans="1:3" ht="9" customHeight="1" x14ac:dyDescent="0.45">
      <c r="A540" s="13" t="s">
        <v>787</v>
      </c>
      <c r="B540" s="13" t="s">
        <v>772</v>
      </c>
      <c r="C540" s="13" t="s">
        <v>111</v>
      </c>
    </row>
    <row r="541" spans="1:3" ht="9" customHeight="1" x14ac:dyDescent="0.45">
      <c r="A541" s="13" t="s">
        <v>788</v>
      </c>
      <c r="B541" s="13" t="s">
        <v>772</v>
      </c>
      <c r="C541" s="13" t="s">
        <v>111</v>
      </c>
    </row>
    <row r="542" spans="1:3" ht="9" customHeight="1" x14ac:dyDescent="0.45">
      <c r="A542" s="13" t="s">
        <v>789</v>
      </c>
      <c r="B542" s="13" t="s">
        <v>772</v>
      </c>
      <c r="C542" s="13" t="s">
        <v>111</v>
      </c>
    </row>
    <row r="543" spans="1:3" ht="9" customHeight="1" x14ac:dyDescent="0.45">
      <c r="A543" s="13" t="s">
        <v>790</v>
      </c>
      <c r="B543" s="13" t="s">
        <v>772</v>
      </c>
      <c r="C543" s="13" t="s">
        <v>111</v>
      </c>
    </row>
    <row r="544" spans="1:3" ht="9" customHeight="1" x14ac:dyDescent="0.45">
      <c r="A544" s="13" t="s">
        <v>791</v>
      </c>
      <c r="B544" s="13" t="s">
        <v>772</v>
      </c>
      <c r="C544" s="13" t="s">
        <v>111</v>
      </c>
    </row>
    <row r="545" spans="1:3" ht="9" customHeight="1" x14ac:dyDescent="0.45">
      <c r="A545" s="13" t="s">
        <v>792</v>
      </c>
      <c r="B545" s="13" t="s">
        <v>772</v>
      </c>
      <c r="C545" s="13" t="s">
        <v>111</v>
      </c>
    </row>
    <row r="546" spans="1:3" ht="9" customHeight="1" x14ac:dyDescent="0.45">
      <c r="A546" s="13" t="s">
        <v>793</v>
      </c>
      <c r="B546" s="13" t="s">
        <v>772</v>
      </c>
      <c r="C546" s="13" t="s">
        <v>111</v>
      </c>
    </row>
    <row r="547" spans="1:3" ht="9" customHeight="1" x14ac:dyDescent="0.45">
      <c r="A547" s="13" t="s">
        <v>794</v>
      </c>
      <c r="B547" s="13" t="s">
        <v>772</v>
      </c>
      <c r="C547" s="13" t="s">
        <v>111</v>
      </c>
    </row>
    <row r="548" spans="1:3" ht="9" customHeight="1" x14ac:dyDescent="0.45">
      <c r="A548" s="13" t="s">
        <v>795</v>
      </c>
      <c r="B548" s="13" t="s">
        <v>806</v>
      </c>
      <c r="C548" s="13" t="s">
        <v>111</v>
      </c>
    </row>
    <row r="549" spans="1:3" ht="9" customHeight="1" x14ac:dyDescent="0.45">
      <c r="A549" s="13" t="s">
        <v>796</v>
      </c>
      <c r="B549" s="13" t="s">
        <v>806</v>
      </c>
      <c r="C549" s="13" t="s">
        <v>111</v>
      </c>
    </row>
    <row r="550" spans="1:3" ht="9" customHeight="1" x14ac:dyDescent="0.45">
      <c r="A550" s="13" t="s">
        <v>797</v>
      </c>
      <c r="B550" s="13" t="s">
        <v>806</v>
      </c>
      <c r="C550" s="13" t="s">
        <v>111</v>
      </c>
    </row>
    <row r="551" spans="1:3" ht="9" customHeight="1" x14ac:dyDescent="0.45">
      <c r="A551" s="13" t="s">
        <v>799</v>
      </c>
      <c r="B551" s="13" t="s">
        <v>806</v>
      </c>
      <c r="C551" s="13" t="s">
        <v>111</v>
      </c>
    </row>
    <row r="552" spans="1:3" ht="9" customHeight="1" x14ac:dyDescent="0.45">
      <c r="A552" s="13" t="s">
        <v>800</v>
      </c>
      <c r="B552" s="13" t="s">
        <v>806</v>
      </c>
      <c r="C552" s="13" t="s">
        <v>111</v>
      </c>
    </row>
    <row r="553" spans="1:3" ht="9" customHeight="1" x14ac:dyDescent="0.45">
      <c r="A553" s="13" t="s">
        <v>801</v>
      </c>
      <c r="B553" s="13" t="s">
        <v>806</v>
      </c>
      <c r="C553" s="13" t="s">
        <v>111</v>
      </c>
    </row>
    <row r="554" spans="1:3" ht="9" customHeight="1" x14ac:dyDescent="0.45">
      <c r="A554" s="13" t="s">
        <v>802</v>
      </c>
      <c r="B554" s="13" t="s">
        <v>806</v>
      </c>
      <c r="C554" s="13" t="s">
        <v>111</v>
      </c>
    </row>
    <row r="555" spans="1:3" ht="9" customHeight="1" x14ac:dyDescent="0.45">
      <c r="A555" s="13" t="s">
        <v>803</v>
      </c>
      <c r="B555" s="13" t="s">
        <v>806</v>
      </c>
      <c r="C555" s="13" t="s">
        <v>111</v>
      </c>
    </row>
    <row r="556" spans="1:3" ht="9" customHeight="1" x14ac:dyDescent="0.45">
      <c r="A556" s="13" t="s">
        <v>804</v>
      </c>
      <c r="B556" s="13" t="s">
        <v>806</v>
      </c>
      <c r="C556" s="13" t="s">
        <v>111</v>
      </c>
    </row>
    <row r="557" spans="1:3" ht="9" customHeight="1" x14ac:dyDescent="0.45">
      <c r="A557" s="13" t="s">
        <v>805</v>
      </c>
      <c r="B557" s="13" t="s">
        <v>806</v>
      </c>
      <c r="C557" s="13" t="s">
        <v>111</v>
      </c>
    </row>
    <row r="558" spans="1:3" ht="9" customHeight="1" x14ac:dyDescent="0.45">
      <c r="A558" s="13" t="s">
        <v>981</v>
      </c>
      <c r="B558" s="13" t="s">
        <v>807</v>
      </c>
      <c r="C558" s="13" t="s">
        <v>111</v>
      </c>
    </row>
    <row r="559" spans="1:3" ht="9" customHeight="1" x14ac:dyDescent="0.45">
      <c r="A559" s="13" t="s">
        <v>809</v>
      </c>
      <c r="B559" s="13" t="s">
        <v>808</v>
      </c>
      <c r="C559" s="13" t="s">
        <v>112</v>
      </c>
    </row>
    <row r="560" spans="1:3" ht="9" customHeight="1" x14ac:dyDescent="0.45">
      <c r="A560" s="13" t="s">
        <v>810</v>
      </c>
      <c r="B560" s="13" t="s">
        <v>808</v>
      </c>
      <c r="C560" s="13" t="s">
        <v>112</v>
      </c>
    </row>
    <row r="561" spans="1:3" ht="9" customHeight="1" x14ac:dyDescent="0.45">
      <c r="A561" s="13" t="s">
        <v>811</v>
      </c>
      <c r="B561" s="13" t="s">
        <v>808</v>
      </c>
      <c r="C561" s="13" t="s">
        <v>112</v>
      </c>
    </row>
    <row r="562" spans="1:3" ht="9" customHeight="1" x14ac:dyDescent="0.45">
      <c r="A562" s="13" t="s">
        <v>812</v>
      </c>
      <c r="B562" s="13" t="s">
        <v>808</v>
      </c>
      <c r="C562" s="13" t="s">
        <v>112</v>
      </c>
    </row>
    <row r="563" spans="1:3" ht="9" customHeight="1" x14ac:dyDescent="0.45">
      <c r="A563" s="13" t="s">
        <v>982</v>
      </c>
      <c r="B563" s="13" t="s">
        <v>813</v>
      </c>
      <c r="C563" s="13" t="s">
        <v>112</v>
      </c>
    </row>
    <row r="564" spans="1:3" ht="9" customHeight="1" x14ac:dyDescent="0.45">
      <c r="A564" s="13" t="s">
        <v>814</v>
      </c>
      <c r="B564" s="13" t="s">
        <v>813</v>
      </c>
      <c r="C564" s="13" t="s">
        <v>112</v>
      </c>
    </row>
    <row r="565" spans="1:3" ht="9" customHeight="1" x14ac:dyDescent="0.45">
      <c r="A565" s="13" t="s">
        <v>816</v>
      </c>
      <c r="B565" s="13" t="s">
        <v>813</v>
      </c>
      <c r="C565" s="13" t="s">
        <v>112</v>
      </c>
    </row>
    <row r="566" spans="1:3" ht="9" customHeight="1" x14ac:dyDescent="0.45">
      <c r="A566" s="13" t="s">
        <v>817</v>
      </c>
      <c r="B566" s="13" t="s">
        <v>813</v>
      </c>
      <c r="C566" s="13" t="s">
        <v>112</v>
      </c>
    </row>
    <row r="567" spans="1:3" ht="9" customHeight="1" x14ac:dyDescent="0.45">
      <c r="A567" s="13" t="s">
        <v>818</v>
      </c>
      <c r="B567" s="13" t="s">
        <v>813</v>
      </c>
      <c r="C567" s="13" t="s">
        <v>112</v>
      </c>
    </row>
    <row r="568" spans="1:3" ht="9" customHeight="1" x14ac:dyDescent="0.45">
      <c r="A568" s="13" t="s">
        <v>820</v>
      </c>
      <c r="B568" s="13" t="s">
        <v>819</v>
      </c>
      <c r="C568" s="13" t="s">
        <v>112</v>
      </c>
    </row>
    <row r="569" spans="1:3" ht="9" customHeight="1" x14ac:dyDescent="0.45">
      <c r="A569" s="13" t="s">
        <v>821</v>
      </c>
      <c r="B569" s="13" t="s">
        <v>819</v>
      </c>
      <c r="C569" s="13" t="s">
        <v>112</v>
      </c>
    </row>
    <row r="570" spans="1:3" ht="9" customHeight="1" x14ac:dyDescent="0.45">
      <c r="A570" s="13" t="s">
        <v>822</v>
      </c>
      <c r="B570" s="13" t="s">
        <v>819</v>
      </c>
      <c r="C570" s="13" t="s">
        <v>112</v>
      </c>
    </row>
    <row r="571" spans="1:3" ht="9" customHeight="1" x14ac:dyDescent="0.45">
      <c r="A571" s="13" t="s">
        <v>824</v>
      </c>
      <c r="B571" s="13" t="s">
        <v>819</v>
      </c>
      <c r="C571" s="13" t="s">
        <v>112</v>
      </c>
    </row>
    <row r="572" spans="1:3" ht="9" customHeight="1" x14ac:dyDescent="0.45">
      <c r="A572" s="13" t="s">
        <v>825</v>
      </c>
      <c r="B572" s="13" t="s">
        <v>819</v>
      </c>
      <c r="C572" s="13" t="s">
        <v>112</v>
      </c>
    </row>
    <row r="573" spans="1:3" ht="9" customHeight="1" x14ac:dyDescent="0.45">
      <c r="A573" s="13" t="s">
        <v>828</v>
      </c>
      <c r="B573" s="13" t="s">
        <v>819</v>
      </c>
      <c r="C573" s="13" t="s">
        <v>112</v>
      </c>
    </row>
    <row r="574" spans="1:3" ht="9" customHeight="1" x14ac:dyDescent="0.45">
      <c r="A574" s="13" t="s">
        <v>830</v>
      </c>
      <c r="B574" s="13" t="s">
        <v>819</v>
      </c>
      <c r="C574" s="13" t="s">
        <v>112</v>
      </c>
    </row>
    <row r="575" spans="1:3" ht="9" customHeight="1" x14ac:dyDescent="0.45">
      <c r="A575" s="13" t="s">
        <v>831</v>
      </c>
      <c r="B575" s="13" t="s">
        <v>819</v>
      </c>
      <c r="C575" s="13" t="s">
        <v>112</v>
      </c>
    </row>
    <row r="576" spans="1:3" ht="9" customHeight="1" x14ac:dyDescent="0.45">
      <c r="A576" s="13" t="s">
        <v>834</v>
      </c>
      <c r="B576" s="13" t="s">
        <v>832</v>
      </c>
      <c r="C576" s="13" t="s">
        <v>113</v>
      </c>
    </row>
    <row r="577" spans="1:3" ht="9" customHeight="1" x14ac:dyDescent="0.45">
      <c r="A577" s="13" t="s">
        <v>835</v>
      </c>
      <c r="B577" s="13" t="s">
        <v>832</v>
      </c>
      <c r="C577" s="13" t="s">
        <v>113</v>
      </c>
    </row>
    <row r="578" spans="1:3" ht="9" customHeight="1" x14ac:dyDescent="0.45">
      <c r="A578" s="13" t="s">
        <v>838</v>
      </c>
      <c r="B578" s="13" t="s">
        <v>832</v>
      </c>
      <c r="C578" s="13" t="s">
        <v>113</v>
      </c>
    </row>
    <row r="579" spans="1:3" ht="9" customHeight="1" x14ac:dyDescent="0.45">
      <c r="A579" s="13" t="s">
        <v>843</v>
      </c>
      <c r="B579" s="13" t="s">
        <v>839</v>
      </c>
      <c r="C579" s="13" t="s">
        <v>113</v>
      </c>
    </row>
    <row r="580" spans="1:3" ht="9" customHeight="1" x14ac:dyDescent="0.45">
      <c r="A580" s="13" t="s">
        <v>844</v>
      </c>
      <c r="B580" s="13" t="s">
        <v>839</v>
      </c>
      <c r="C580" s="13" t="s">
        <v>113</v>
      </c>
    </row>
    <row r="581" spans="1:3" ht="9" customHeight="1" x14ac:dyDescent="0.45">
      <c r="A581" s="13" t="s">
        <v>845</v>
      </c>
      <c r="B581" s="13" t="s">
        <v>839</v>
      </c>
      <c r="C581" s="13" t="s">
        <v>113</v>
      </c>
    </row>
    <row r="582" spans="1:3" ht="9" customHeight="1" x14ac:dyDescent="0.45">
      <c r="A582" s="13" t="s">
        <v>850</v>
      </c>
      <c r="B582" s="13" t="s">
        <v>839</v>
      </c>
      <c r="C582" s="13" t="s">
        <v>113</v>
      </c>
    </row>
    <row r="583" spans="1:3" ht="9" customHeight="1" x14ac:dyDescent="0.45">
      <c r="A583" s="13" t="s">
        <v>852</v>
      </c>
      <c r="B583" s="13" t="s">
        <v>839</v>
      </c>
      <c r="C583" s="13" t="s">
        <v>113</v>
      </c>
    </row>
    <row r="584" spans="1:3" ht="9" customHeight="1" x14ac:dyDescent="0.45">
      <c r="A584" s="13" t="s">
        <v>853</v>
      </c>
      <c r="B584" s="13" t="s">
        <v>839</v>
      </c>
      <c r="C584" s="13" t="s">
        <v>113</v>
      </c>
    </row>
    <row r="585" spans="1:3" ht="9" customHeight="1" x14ac:dyDescent="0.45">
      <c r="A585" s="13" t="s">
        <v>867</v>
      </c>
      <c r="B585" s="13" t="s">
        <v>839</v>
      </c>
      <c r="C585" s="13" t="s">
        <v>113</v>
      </c>
    </row>
    <row r="586" spans="1:3" ht="9" customHeight="1" x14ac:dyDescent="0.45">
      <c r="A586" s="13" t="s">
        <v>857</v>
      </c>
      <c r="B586" s="13" t="s">
        <v>839</v>
      </c>
      <c r="C586" s="13" t="s">
        <v>113</v>
      </c>
    </row>
    <row r="587" spans="1:3" ht="9" customHeight="1" x14ac:dyDescent="0.45">
      <c r="A587" s="13" t="s">
        <v>858</v>
      </c>
      <c r="B587" s="13" t="s">
        <v>839</v>
      </c>
      <c r="C587" s="13" t="s">
        <v>113</v>
      </c>
    </row>
    <row r="588" spans="1:3" ht="9" customHeight="1" x14ac:dyDescent="0.45">
      <c r="A588" s="13" t="s">
        <v>859</v>
      </c>
      <c r="B588" s="13" t="s">
        <v>839</v>
      </c>
      <c r="C588" s="13" t="s">
        <v>113</v>
      </c>
    </row>
    <row r="589" spans="1:3" ht="9" customHeight="1" x14ac:dyDescent="0.45">
      <c r="A589" s="13" t="s">
        <v>983</v>
      </c>
      <c r="B589" s="13" t="s">
        <v>839</v>
      </c>
      <c r="C589" s="13" t="s">
        <v>113</v>
      </c>
    </row>
    <row r="590" spans="1:3" ht="9" customHeight="1" x14ac:dyDescent="0.45">
      <c r="A590" s="13" t="s">
        <v>862</v>
      </c>
      <c r="B590" s="13" t="s">
        <v>839</v>
      </c>
      <c r="C590" s="13" t="s">
        <v>113</v>
      </c>
    </row>
    <row r="591" spans="1:3" ht="9" customHeight="1" x14ac:dyDescent="0.45">
      <c r="A591" s="13" t="s">
        <v>863</v>
      </c>
      <c r="B591" s="13" t="s">
        <v>839</v>
      </c>
      <c r="C591" s="13" t="s">
        <v>113</v>
      </c>
    </row>
    <row r="592" spans="1:3" ht="9" customHeight="1" x14ac:dyDescent="0.45">
      <c r="A592" s="13" t="s">
        <v>864</v>
      </c>
      <c r="B592" s="13" t="s">
        <v>839</v>
      </c>
      <c r="C592" s="13" t="s">
        <v>113</v>
      </c>
    </row>
    <row r="593" spans="1:3" ht="9" customHeight="1" x14ac:dyDescent="0.45">
      <c r="A593" s="13" t="s">
        <v>865</v>
      </c>
      <c r="B593" s="13" t="s">
        <v>839</v>
      </c>
      <c r="C593" s="13" t="s">
        <v>113</v>
      </c>
    </row>
    <row r="594" spans="1:3" ht="9" customHeight="1" x14ac:dyDescent="0.45">
      <c r="A594" s="13" t="s">
        <v>866</v>
      </c>
      <c r="B594" s="13" t="s">
        <v>839</v>
      </c>
      <c r="C594" s="13" t="s">
        <v>113</v>
      </c>
    </row>
    <row r="595" spans="1:3" ht="9" customHeight="1" x14ac:dyDescent="0.45">
      <c r="A595" s="13" t="s">
        <v>870</v>
      </c>
      <c r="B595" s="13" t="s">
        <v>868</v>
      </c>
      <c r="C595" s="13" t="s">
        <v>114</v>
      </c>
    </row>
    <row r="596" spans="1:3" ht="9" customHeight="1" x14ac:dyDescent="0.45">
      <c r="A596" s="13" t="s">
        <v>871</v>
      </c>
      <c r="B596" s="13" t="s">
        <v>868</v>
      </c>
      <c r="C596" s="13" t="s">
        <v>114</v>
      </c>
    </row>
    <row r="597" spans="1:3" ht="9" customHeight="1" x14ac:dyDescent="0.45">
      <c r="A597" s="13" t="s">
        <v>872</v>
      </c>
      <c r="B597" s="13" t="s">
        <v>868</v>
      </c>
      <c r="C597" s="13" t="s">
        <v>114</v>
      </c>
    </row>
    <row r="598" spans="1:3" ht="9" customHeight="1" x14ac:dyDescent="0.45">
      <c r="A598" s="13" t="s">
        <v>873</v>
      </c>
      <c r="B598" s="13" t="s">
        <v>868</v>
      </c>
      <c r="C598" s="13" t="s">
        <v>114</v>
      </c>
    </row>
    <row r="599" spans="1:3" ht="9" customHeight="1" x14ac:dyDescent="0.45">
      <c r="A599" s="13" t="s">
        <v>874</v>
      </c>
      <c r="B599" s="13" t="s">
        <v>868</v>
      </c>
      <c r="C599" s="13" t="s">
        <v>114</v>
      </c>
    </row>
    <row r="600" spans="1:3" ht="9" customHeight="1" x14ac:dyDescent="0.45">
      <c r="A600" s="13" t="s">
        <v>875</v>
      </c>
      <c r="B600" s="13" t="s">
        <v>868</v>
      </c>
      <c r="C600" s="13" t="s">
        <v>114</v>
      </c>
    </row>
    <row r="601" spans="1:3" ht="9" customHeight="1" x14ac:dyDescent="0.45">
      <c r="A601" s="13" t="s">
        <v>879</v>
      </c>
      <c r="B601" s="13" t="s">
        <v>880</v>
      </c>
      <c r="C601" s="13" t="s">
        <v>114</v>
      </c>
    </row>
    <row r="602" spans="1:3" ht="9" customHeight="1" x14ac:dyDescent="0.45">
      <c r="A602" s="13" t="s">
        <v>882</v>
      </c>
      <c r="B602" s="13" t="s">
        <v>881</v>
      </c>
      <c r="C602" s="13" t="s">
        <v>114</v>
      </c>
    </row>
    <row r="603" spans="1:3" ht="9" customHeight="1" x14ac:dyDescent="0.45">
      <c r="A603" s="13" t="s">
        <v>17</v>
      </c>
      <c r="B603" s="13" t="s">
        <v>881</v>
      </c>
      <c r="C603" s="13" t="s">
        <v>114</v>
      </c>
    </row>
    <row r="604" spans="1:3" ht="9" customHeight="1" x14ac:dyDescent="0.45">
      <c r="A604" s="13" t="s">
        <v>883</v>
      </c>
      <c r="B604" s="13" t="s">
        <v>881</v>
      </c>
      <c r="C604" s="13" t="s">
        <v>114</v>
      </c>
    </row>
    <row r="605" spans="1:3" ht="9" customHeight="1" x14ac:dyDescent="0.45">
      <c r="A605" s="13" t="s">
        <v>884</v>
      </c>
      <c r="B605" s="13" t="s">
        <v>881</v>
      </c>
      <c r="C605" s="13" t="s">
        <v>114</v>
      </c>
    </row>
    <row r="606" spans="1:3" ht="9" customHeight="1" x14ac:dyDescent="0.45">
      <c r="A606" s="13" t="s">
        <v>885</v>
      </c>
      <c r="B606" s="13" t="s">
        <v>881</v>
      </c>
      <c r="C606" s="13" t="s">
        <v>114</v>
      </c>
    </row>
    <row r="607" spans="1:3" ht="9" customHeight="1" x14ac:dyDescent="0.45">
      <c r="A607" s="13" t="s">
        <v>886</v>
      </c>
      <c r="B607" s="13" t="s">
        <v>881</v>
      </c>
      <c r="C607" s="13" t="s">
        <v>114</v>
      </c>
    </row>
    <row r="608" spans="1:3" ht="9" customHeight="1" x14ac:dyDescent="0.45">
      <c r="A608" s="13" t="s">
        <v>887</v>
      </c>
      <c r="B608" s="13" t="s">
        <v>881</v>
      </c>
      <c r="C608" s="13" t="s">
        <v>114</v>
      </c>
    </row>
    <row r="609" spans="1:3" ht="9" customHeight="1" x14ac:dyDescent="0.45">
      <c r="A609" s="13" t="s">
        <v>888</v>
      </c>
      <c r="B609" s="13" t="s">
        <v>881</v>
      </c>
      <c r="C609" s="13" t="s">
        <v>114</v>
      </c>
    </row>
    <row r="610" spans="1:3" ht="9" customHeight="1" x14ac:dyDescent="0.45">
      <c r="A610" s="13" t="s">
        <v>889</v>
      </c>
      <c r="B610" s="13" t="s">
        <v>881</v>
      </c>
      <c r="C610" s="13" t="s">
        <v>114</v>
      </c>
    </row>
    <row r="611" spans="1:3" ht="9" customHeight="1" x14ac:dyDescent="0.45">
      <c r="A611" s="13" t="s">
        <v>890</v>
      </c>
      <c r="B611" s="13" t="s">
        <v>881</v>
      </c>
      <c r="C611" s="13" t="s">
        <v>114</v>
      </c>
    </row>
    <row r="612" spans="1:3" ht="9" customHeight="1" x14ac:dyDescent="0.45">
      <c r="A612" s="13" t="s">
        <v>891</v>
      </c>
      <c r="B612" s="13" t="s">
        <v>881</v>
      </c>
      <c r="C612" s="13" t="s">
        <v>114</v>
      </c>
    </row>
    <row r="613" spans="1:3" ht="9" customHeight="1" x14ac:dyDescent="0.45">
      <c r="A613" s="13" t="s">
        <v>892</v>
      </c>
      <c r="B613" s="13" t="s">
        <v>881</v>
      </c>
      <c r="C613" s="13" t="s">
        <v>114</v>
      </c>
    </row>
    <row r="614" spans="1:3" ht="9" customHeight="1" x14ac:dyDescent="0.45">
      <c r="A614" s="13" t="s">
        <v>893</v>
      </c>
      <c r="B614" s="13" t="s">
        <v>881</v>
      </c>
      <c r="C614" s="13" t="s">
        <v>114</v>
      </c>
    </row>
    <row r="615" spans="1:3" ht="9" customHeight="1" x14ac:dyDescent="0.45">
      <c r="A615" s="13" t="s">
        <v>894</v>
      </c>
      <c r="B615" s="13" t="s">
        <v>881</v>
      </c>
      <c r="C615" s="13" t="s">
        <v>114</v>
      </c>
    </row>
    <row r="616" spans="1:3" ht="9" customHeight="1" x14ac:dyDescent="0.45">
      <c r="A616" s="13" t="s">
        <v>895</v>
      </c>
      <c r="B616" s="13" t="s">
        <v>881</v>
      </c>
      <c r="C616" s="13" t="s">
        <v>114</v>
      </c>
    </row>
    <row r="617" spans="1:3" ht="9" customHeight="1" x14ac:dyDescent="0.45">
      <c r="A617" s="13" t="s">
        <v>896</v>
      </c>
      <c r="B617" s="13" t="s">
        <v>881</v>
      </c>
      <c r="C617" s="13" t="s">
        <v>114</v>
      </c>
    </row>
    <row r="618" spans="1:3" ht="9" customHeight="1" x14ac:dyDescent="0.45">
      <c r="A618" s="13" t="s">
        <v>984</v>
      </c>
      <c r="B618" s="13" t="s">
        <v>881</v>
      </c>
      <c r="C618" s="13" t="s">
        <v>114</v>
      </c>
    </row>
    <row r="619" spans="1:3" ht="9" customHeight="1" x14ac:dyDescent="0.45">
      <c r="A619" s="13" t="s">
        <v>897</v>
      </c>
      <c r="B619" s="13" t="s">
        <v>881</v>
      </c>
      <c r="C619" s="13" t="s">
        <v>114</v>
      </c>
    </row>
    <row r="620" spans="1:3" ht="9" customHeight="1" x14ac:dyDescent="0.45">
      <c r="A620" s="13" t="s">
        <v>900</v>
      </c>
      <c r="B620" s="13" t="s">
        <v>899</v>
      </c>
      <c r="C620" s="13" t="s">
        <v>114</v>
      </c>
    </row>
    <row r="621" spans="1:3" ht="9" customHeight="1" x14ac:dyDescent="0.45">
      <c r="A621" s="13" t="s">
        <v>901</v>
      </c>
      <c r="B621" s="13" t="s">
        <v>899</v>
      </c>
      <c r="C621" s="13" t="s">
        <v>114</v>
      </c>
    </row>
    <row r="622" spans="1:3" ht="9" customHeight="1" x14ac:dyDescent="0.45">
      <c r="A622" s="13" t="s">
        <v>902</v>
      </c>
      <c r="B622" s="13" t="s">
        <v>899</v>
      </c>
      <c r="C622" s="13" t="s">
        <v>114</v>
      </c>
    </row>
    <row r="623" spans="1:3" ht="9" customHeight="1" x14ac:dyDescent="0.45">
      <c r="A623" s="13" t="s">
        <v>903</v>
      </c>
      <c r="B623" s="13" t="s">
        <v>899</v>
      </c>
      <c r="C623" s="13" t="s">
        <v>114</v>
      </c>
    </row>
    <row r="624" spans="1:3" ht="9" customHeight="1" x14ac:dyDescent="0.45">
      <c r="A624" s="13" t="s">
        <v>905</v>
      </c>
      <c r="B624" s="13" t="s">
        <v>904</v>
      </c>
      <c r="C624" s="13" t="s">
        <v>115</v>
      </c>
    </row>
    <row r="625" spans="1:3" ht="9" customHeight="1" x14ac:dyDescent="0.45">
      <c r="A625" s="13" t="s">
        <v>906</v>
      </c>
      <c r="B625" s="13" t="s">
        <v>904</v>
      </c>
      <c r="C625" s="13" t="s">
        <v>115</v>
      </c>
    </row>
    <row r="626" spans="1:3" ht="9" customHeight="1" x14ac:dyDescent="0.45">
      <c r="A626" s="13" t="s">
        <v>907</v>
      </c>
      <c r="B626" s="13" t="s">
        <v>904</v>
      </c>
      <c r="C626" s="13" t="s">
        <v>115</v>
      </c>
    </row>
    <row r="627" spans="1:3" ht="9" customHeight="1" x14ac:dyDescent="0.45">
      <c r="A627" s="13" t="s">
        <v>908</v>
      </c>
      <c r="B627" s="13" t="s">
        <v>904</v>
      </c>
      <c r="C627" s="13" t="s">
        <v>115</v>
      </c>
    </row>
    <row r="628" spans="1:3" ht="9" customHeight="1" x14ac:dyDescent="0.45">
      <c r="A628" s="13" t="s">
        <v>910</v>
      </c>
      <c r="B628" s="13" t="s">
        <v>909</v>
      </c>
      <c r="C628" s="13" t="s">
        <v>115</v>
      </c>
    </row>
    <row r="629" spans="1:3" ht="9" customHeight="1" x14ac:dyDescent="0.45">
      <c r="A629" s="13" t="s">
        <v>911</v>
      </c>
      <c r="B629" s="13" t="s">
        <v>909</v>
      </c>
      <c r="C629" s="13" t="s">
        <v>115</v>
      </c>
    </row>
    <row r="630" spans="1:3" ht="9" customHeight="1" x14ac:dyDescent="0.45">
      <c r="A630" s="13" t="s">
        <v>912</v>
      </c>
      <c r="B630" s="13" t="s">
        <v>909</v>
      </c>
      <c r="C630" s="13" t="s">
        <v>115</v>
      </c>
    </row>
    <row r="631" spans="1:3" ht="9" customHeight="1" x14ac:dyDescent="0.45">
      <c r="A631" s="13" t="s">
        <v>2</v>
      </c>
      <c r="B631" s="13" t="s">
        <v>909</v>
      </c>
      <c r="C631" s="13" t="s">
        <v>115</v>
      </c>
    </row>
    <row r="632" spans="1:3" ht="9" customHeight="1" x14ac:dyDescent="0.45">
      <c r="A632" s="13" t="s">
        <v>914</v>
      </c>
      <c r="B632" s="13" t="s">
        <v>913</v>
      </c>
      <c r="C632" s="13" t="s">
        <v>116</v>
      </c>
    </row>
    <row r="633" spans="1:3" ht="9" customHeight="1" x14ac:dyDescent="0.45">
      <c r="A633" s="13" t="s">
        <v>915</v>
      </c>
      <c r="B633" s="13" t="s">
        <v>913</v>
      </c>
      <c r="C633" s="13" t="s">
        <v>116</v>
      </c>
    </row>
    <row r="634" spans="1:3" ht="9" customHeight="1" x14ac:dyDescent="0.45">
      <c r="A634" s="13" t="s">
        <v>916</v>
      </c>
      <c r="B634" s="13" t="s">
        <v>913</v>
      </c>
      <c r="C634" s="13" t="s">
        <v>116</v>
      </c>
    </row>
    <row r="635" spans="1:3" ht="9" customHeight="1" x14ac:dyDescent="0.45">
      <c r="A635" s="13" t="s">
        <v>918</v>
      </c>
      <c r="B635" s="13" t="s">
        <v>913</v>
      </c>
      <c r="C635" s="13" t="s">
        <v>116</v>
      </c>
    </row>
    <row r="636" spans="1:3" ht="9" customHeight="1" x14ac:dyDescent="0.45">
      <c r="A636" s="13" t="s">
        <v>919</v>
      </c>
      <c r="B636" s="13" t="s">
        <v>913</v>
      </c>
      <c r="C636" s="13" t="s">
        <v>116</v>
      </c>
    </row>
    <row r="637" spans="1:3" ht="9" customHeight="1" x14ac:dyDescent="0.45">
      <c r="A637" s="13" t="s">
        <v>920</v>
      </c>
      <c r="B637" s="13" t="s">
        <v>913</v>
      </c>
      <c r="C637" s="13" t="s">
        <v>116</v>
      </c>
    </row>
    <row r="638" spans="1:3" ht="9" customHeight="1" x14ac:dyDescent="0.45">
      <c r="A638" s="13" t="s">
        <v>925</v>
      </c>
      <c r="B638" s="13" t="s">
        <v>921</v>
      </c>
      <c r="C638" s="13" t="s">
        <v>116</v>
      </c>
    </row>
    <row r="639" spans="1:3" ht="9" customHeight="1" x14ac:dyDescent="0.45">
      <c r="A639" s="13" t="s">
        <v>985</v>
      </c>
      <c r="B639" s="13" t="s">
        <v>921</v>
      </c>
      <c r="C639" s="13" t="s">
        <v>116</v>
      </c>
    </row>
    <row r="640" spans="1:3" ht="9" customHeight="1" x14ac:dyDescent="0.45">
      <c r="A640" s="13" t="s">
        <v>926</v>
      </c>
      <c r="B640" s="13" t="s">
        <v>921</v>
      </c>
      <c r="C640" s="13" t="s">
        <v>116</v>
      </c>
    </row>
    <row r="641" spans="1:3" ht="9" customHeight="1" x14ac:dyDescent="0.45">
      <c r="A641" s="13" t="s">
        <v>927</v>
      </c>
      <c r="B641" s="13" t="s">
        <v>921</v>
      </c>
      <c r="C641" s="13" t="s">
        <v>116</v>
      </c>
    </row>
    <row r="642" spans="1:3" ht="9" customHeight="1" x14ac:dyDescent="0.45">
      <c r="A642" s="13" t="s">
        <v>928</v>
      </c>
      <c r="B642" s="13" t="s">
        <v>921</v>
      </c>
      <c r="C642" s="13" t="s">
        <v>116</v>
      </c>
    </row>
    <row r="643" spans="1:3" ht="9" customHeight="1" x14ac:dyDescent="0.45">
      <c r="A643" s="13" t="s">
        <v>929</v>
      </c>
      <c r="B643" s="13" t="s">
        <v>921</v>
      </c>
      <c r="C643" s="13" t="s">
        <v>116</v>
      </c>
    </row>
    <row r="644" spans="1:3" ht="9" customHeight="1" x14ac:dyDescent="0.45">
      <c r="A644" s="13" t="s">
        <v>930</v>
      </c>
      <c r="B644" s="13" t="s">
        <v>921</v>
      </c>
      <c r="C644" s="13" t="s">
        <v>116</v>
      </c>
    </row>
    <row r="645" spans="1:3" ht="9" customHeight="1" x14ac:dyDescent="0.45">
      <c r="A645" s="13" t="s">
        <v>931</v>
      </c>
      <c r="B645" s="13" t="s">
        <v>921</v>
      </c>
      <c r="C645" s="13" t="s">
        <v>116</v>
      </c>
    </row>
    <row r="646" spans="1:3" ht="9" customHeight="1" x14ac:dyDescent="0.45">
      <c r="A646" s="13" t="s">
        <v>932</v>
      </c>
      <c r="B646" s="13" t="s">
        <v>921</v>
      </c>
      <c r="C646" s="13" t="s">
        <v>116</v>
      </c>
    </row>
    <row r="647" spans="1:3" ht="9" customHeight="1" x14ac:dyDescent="0.45">
      <c r="A647" s="13" t="s">
        <v>922</v>
      </c>
      <c r="B647" s="13" t="s">
        <v>921</v>
      </c>
      <c r="C647" s="13" t="s">
        <v>116</v>
      </c>
    </row>
    <row r="648" spans="1:3" ht="9" customHeight="1" x14ac:dyDescent="0.45">
      <c r="A648" s="13" t="s">
        <v>923</v>
      </c>
      <c r="B648" s="13" t="s">
        <v>921</v>
      </c>
      <c r="C648" s="13" t="s">
        <v>116</v>
      </c>
    </row>
    <row r="649" spans="1:3" ht="9" customHeight="1" x14ac:dyDescent="0.45">
      <c r="A649" s="13" t="s">
        <v>933</v>
      </c>
      <c r="B649" s="13" t="s">
        <v>921</v>
      </c>
      <c r="C649" s="13" t="s">
        <v>116</v>
      </c>
    </row>
    <row r="650" spans="1:3" ht="9" customHeight="1" x14ac:dyDescent="0.45">
      <c r="A650" s="13" t="s">
        <v>934</v>
      </c>
      <c r="B650" s="13" t="s">
        <v>921</v>
      </c>
      <c r="C650" s="13" t="s">
        <v>116</v>
      </c>
    </row>
    <row r="651" spans="1:3" ht="9" customHeight="1" x14ac:dyDescent="0.45">
      <c r="A651" s="13" t="s">
        <v>935</v>
      </c>
      <c r="B651" s="13" t="s">
        <v>921</v>
      </c>
      <c r="C651" s="13" t="s">
        <v>116</v>
      </c>
    </row>
    <row r="652" spans="1:3" ht="9" customHeight="1" x14ac:dyDescent="0.45">
      <c r="A652" s="13" t="s">
        <v>936</v>
      </c>
      <c r="B652" s="13" t="s">
        <v>921</v>
      </c>
      <c r="C652" s="13" t="s">
        <v>116</v>
      </c>
    </row>
    <row r="653" spans="1:3" ht="9" customHeight="1" x14ac:dyDescent="0.45">
      <c r="A653" s="13" t="s">
        <v>937</v>
      </c>
      <c r="B653" s="13" t="s">
        <v>921</v>
      </c>
      <c r="C653" s="13" t="s">
        <v>116</v>
      </c>
    </row>
    <row r="654" spans="1:3" ht="9" customHeight="1" x14ac:dyDescent="0.45">
      <c r="A654" s="13" t="s">
        <v>600</v>
      </c>
      <c r="B654" s="13" t="s">
        <v>591</v>
      </c>
      <c r="C654" s="13" t="s">
        <v>107</v>
      </c>
    </row>
    <row r="655" spans="1:3" ht="9" customHeight="1" x14ac:dyDescent="0.45">
      <c r="A655" s="13" t="s">
        <v>125</v>
      </c>
      <c r="B655" s="13" t="s">
        <v>938</v>
      </c>
      <c r="C655" s="13" t="s">
        <v>98</v>
      </c>
    </row>
    <row r="656" spans="1:3" ht="9" customHeight="1" x14ac:dyDescent="0.45">
      <c r="A656" s="13" t="s">
        <v>827</v>
      </c>
      <c r="B656" s="13" t="s">
        <v>819</v>
      </c>
      <c r="C656" s="13" t="s">
        <v>112</v>
      </c>
    </row>
    <row r="657" spans="1:3" ht="9" customHeight="1" x14ac:dyDescent="0.45">
      <c r="A657" s="13" t="s">
        <v>610</v>
      </c>
      <c r="B657" s="13" t="s">
        <v>591</v>
      </c>
      <c r="C657" s="13" t="s">
        <v>107</v>
      </c>
    </row>
    <row r="658" spans="1:3" ht="9" customHeight="1" x14ac:dyDescent="0.45">
      <c r="A658" s="13" t="s">
        <v>175</v>
      </c>
      <c r="B658" s="13" t="s">
        <v>941</v>
      </c>
      <c r="C658" s="13" t="s">
        <v>99</v>
      </c>
    </row>
    <row r="659" spans="1:3" ht="9" customHeight="1" x14ac:dyDescent="0.45">
      <c r="A659" s="13" t="s">
        <v>178</v>
      </c>
      <c r="B659" s="13" t="s">
        <v>941</v>
      </c>
      <c r="C659" s="13" t="s">
        <v>99</v>
      </c>
    </row>
    <row r="660" spans="1:3" ht="9" customHeight="1" x14ac:dyDescent="0.45">
      <c r="A660" s="13" t="s">
        <v>210</v>
      </c>
      <c r="B660" s="13" t="s">
        <v>968</v>
      </c>
      <c r="C660" s="13" t="s">
        <v>99</v>
      </c>
    </row>
    <row r="661" spans="1:3" ht="9" customHeight="1" x14ac:dyDescent="0.45">
      <c r="A661" s="13" t="s">
        <v>289</v>
      </c>
      <c r="B661" s="13" t="s">
        <v>972</v>
      </c>
      <c r="C661" s="13" t="s">
        <v>101</v>
      </c>
    </row>
    <row r="662" spans="1:3" ht="9" customHeight="1" x14ac:dyDescent="0.45">
      <c r="A662" s="13" t="s">
        <v>296</v>
      </c>
      <c r="B662" s="13" t="s">
        <v>291</v>
      </c>
      <c r="C662" s="13" t="s">
        <v>101</v>
      </c>
    </row>
    <row r="663" spans="1:3" ht="9" customHeight="1" x14ac:dyDescent="0.45">
      <c r="A663" s="13" t="s">
        <v>324</v>
      </c>
      <c r="B663" s="13" t="s">
        <v>979</v>
      </c>
      <c r="C663" s="13" t="s">
        <v>102</v>
      </c>
    </row>
    <row r="664" spans="1:3" ht="9" customHeight="1" x14ac:dyDescent="0.45">
      <c r="A664" s="13" t="s">
        <v>325</v>
      </c>
      <c r="B664" s="13" t="s">
        <v>979</v>
      </c>
      <c r="C664" s="13" t="s">
        <v>102</v>
      </c>
    </row>
    <row r="665" spans="1:3" ht="9" customHeight="1" x14ac:dyDescent="0.45">
      <c r="A665" s="13" t="s">
        <v>327</v>
      </c>
      <c r="B665" s="13" t="s">
        <v>326</v>
      </c>
      <c r="C665" s="13" t="s">
        <v>102</v>
      </c>
    </row>
    <row r="666" spans="1:3" ht="9" customHeight="1" x14ac:dyDescent="0.45">
      <c r="A666" s="13" t="s">
        <v>328</v>
      </c>
      <c r="B666" s="13" t="s">
        <v>326</v>
      </c>
      <c r="C666" s="13" t="s">
        <v>102</v>
      </c>
    </row>
    <row r="667" spans="1:3" ht="9" customHeight="1" x14ac:dyDescent="0.45">
      <c r="A667" s="13" t="s">
        <v>329</v>
      </c>
      <c r="B667" s="13" t="s">
        <v>326</v>
      </c>
      <c r="C667" s="13" t="s">
        <v>102</v>
      </c>
    </row>
    <row r="668" spans="1:3" ht="9" customHeight="1" x14ac:dyDescent="0.45">
      <c r="A668" s="13" t="s">
        <v>330</v>
      </c>
      <c r="B668" s="13" t="s">
        <v>326</v>
      </c>
      <c r="C668" s="13" t="s">
        <v>102</v>
      </c>
    </row>
    <row r="669" spans="1:3" ht="9" customHeight="1" x14ac:dyDescent="0.45">
      <c r="A669" s="13" t="s">
        <v>332</v>
      </c>
      <c r="B669" s="13" t="s">
        <v>326</v>
      </c>
      <c r="C669" s="13" t="s">
        <v>102</v>
      </c>
    </row>
    <row r="670" spans="1:3" ht="9" customHeight="1" x14ac:dyDescent="0.45">
      <c r="A670" s="13" t="s">
        <v>333</v>
      </c>
      <c r="B670" s="13" t="s">
        <v>326</v>
      </c>
      <c r="C670" s="13" t="s">
        <v>102</v>
      </c>
    </row>
    <row r="671" spans="1:3" ht="9" customHeight="1" x14ac:dyDescent="0.45">
      <c r="A671" s="13" t="s">
        <v>334</v>
      </c>
      <c r="B671" s="13" t="s">
        <v>326</v>
      </c>
      <c r="C671" s="13" t="s">
        <v>102</v>
      </c>
    </row>
    <row r="672" spans="1:3" ht="9" customHeight="1" x14ac:dyDescent="0.45">
      <c r="A672" s="13" t="s">
        <v>6</v>
      </c>
      <c r="B672" s="13" t="s">
        <v>326</v>
      </c>
      <c r="C672" s="13" t="s">
        <v>102</v>
      </c>
    </row>
    <row r="673" spans="1:3" ht="9" customHeight="1" x14ac:dyDescent="0.45">
      <c r="A673" s="13" t="s">
        <v>336</v>
      </c>
      <c r="B673" s="13" t="s">
        <v>326</v>
      </c>
      <c r="C673" s="13" t="s">
        <v>102</v>
      </c>
    </row>
    <row r="674" spans="1:3" ht="9" customHeight="1" x14ac:dyDescent="0.45">
      <c r="A674" s="13" t="s">
        <v>337</v>
      </c>
      <c r="B674" s="13" t="s">
        <v>326</v>
      </c>
      <c r="C674" s="13" t="s">
        <v>102</v>
      </c>
    </row>
    <row r="675" spans="1:3" ht="9" customHeight="1" x14ac:dyDescent="0.45">
      <c r="A675" s="13" t="s">
        <v>338</v>
      </c>
      <c r="B675" s="13" t="s">
        <v>326</v>
      </c>
      <c r="C675" s="13" t="s">
        <v>102</v>
      </c>
    </row>
    <row r="676" spans="1:3" ht="9" customHeight="1" x14ac:dyDescent="0.45">
      <c r="A676" s="13" t="s">
        <v>339</v>
      </c>
      <c r="B676" s="13" t="s">
        <v>326</v>
      </c>
      <c r="C676" s="13" t="s">
        <v>102</v>
      </c>
    </row>
    <row r="677" spans="1:3" ht="9" customHeight="1" x14ac:dyDescent="0.45">
      <c r="A677" s="13" t="s">
        <v>340</v>
      </c>
      <c r="B677" s="13" t="s">
        <v>326</v>
      </c>
      <c r="C677" s="13" t="s">
        <v>102</v>
      </c>
    </row>
    <row r="678" spans="1:3" ht="9" customHeight="1" x14ac:dyDescent="0.45">
      <c r="A678" s="13" t="s">
        <v>341</v>
      </c>
      <c r="B678" s="13" t="s">
        <v>326</v>
      </c>
      <c r="C678" s="13" t="s">
        <v>102</v>
      </c>
    </row>
    <row r="679" spans="1:3" ht="9" customHeight="1" x14ac:dyDescent="0.45">
      <c r="A679" s="13" t="s">
        <v>492</v>
      </c>
      <c r="B679" s="13" t="s">
        <v>482</v>
      </c>
      <c r="C679" s="13" t="s">
        <v>106</v>
      </c>
    </row>
    <row r="680" spans="1:3" ht="9" customHeight="1" x14ac:dyDescent="0.45">
      <c r="A680" s="13" t="s">
        <v>493</v>
      </c>
      <c r="B680" s="13" t="s">
        <v>482</v>
      </c>
      <c r="C680" s="13" t="s">
        <v>106</v>
      </c>
    </row>
    <row r="681" spans="1:3" ht="9" customHeight="1" x14ac:dyDescent="0.45">
      <c r="A681" s="13" t="s">
        <v>533</v>
      </c>
      <c r="B681" s="13" t="s">
        <v>509</v>
      </c>
      <c r="C681" s="13" t="s">
        <v>106</v>
      </c>
    </row>
    <row r="682" spans="1:3" ht="9" customHeight="1" x14ac:dyDescent="0.45">
      <c r="A682" s="13" t="s">
        <v>575</v>
      </c>
      <c r="B682" s="13" t="s">
        <v>574</v>
      </c>
      <c r="C682" s="13" t="s">
        <v>107</v>
      </c>
    </row>
    <row r="683" spans="1:3" ht="9" customHeight="1" x14ac:dyDescent="0.45">
      <c r="A683" s="13" t="s">
        <v>580</v>
      </c>
      <c r="B683" s="13" t="s">
        <v>574</v>
      </c>
      <c r="C683" s="13" t="s">
        <v>107</v>
      </c>
    </row>
    <row r="684" spans="1:3" ht="9" customHeight="1" x14ac:dyDescent="0.45">
      <c r="A684" s="13" t="s">
        <v>581</v>
      </c>
      <c r="B684" s="13" t="s">
        <v>574</v>
      </c>
      <c r="C684" s="13" t="s">
        <v>107</v>
      </c>
    </row>
    <row r="685" spans="1:3" ht="9" customHeight="1" x14ac:dyDescent="0.45">
      <c r="A685" s="13" t="s">
        <v>592</v>
      </c>
      <c r="B685" s="13" t="s">
        <v>591</v>
      </c>
      <c r="C685" s="13" t="s">
        <v>107</v>
      </c>
    </row>
    <row r="686" spans="1:3" ht="9" customHeight="1" x14ac:dyDescent="0.45">
      <c r="A686" s="13" t="s">
        <v>596</v>
      </c>
      <c r="B686" s="13" t="s">
        <v>591</v>
      </c>
      <c r="C686" s="13" t="s">
        <v>107</v>
      </c>
    </row>
    <row r="687" spans="1:3" ht="9" customHeight="1" x14ac:dyDescent="0.45">
      <c r="A687" s="13" t="s">
        <v>704</v>
      </c>
      <c r="B687" s="13" t="s">
        <v>694</v>
      </c>
      <c r="C687" s="13" t="s">
        <v>109</v>
      </c>
    </row>
    <row r="688" spans="1:3" ht="9" customHeight="1" x14ac:dyDescent="0.45">
      <c r="A688" s="13" t="s">
        <v>609</v>
      </c>
      <c r="B688" s="13" t="s">
        <v>591</v>
      </c>
      <c r="C688" s="13" t="s">
        <v>107</v>
      </c>
    </row>
    <row r="689" spans="1:3" ht="9" customHeight="1" x14ac:dyDescent="0.45">
      <c r="A689" s="13" t="s">
        <v>612</v>
      </c>
      <c r="B689" s="13" t="s">
        <v>591</v>
      </c>
      <c r="C689" s="13" t="s">
        <v>107</v>
      </c>
    </row>
    <row r="690" spans="1:3" ht="9" customHeight="1" x14ac:dyDescent="0.45">
      <c r="A690" s="13" t="s">
        <v>613</v>
      </c>
      <c r="B690" s="13" t="s">
        <v>591</v>
      </c>
      <c r="C690" s="13" t="s">
        <v>107</v>
      </c>
    </row>
    <row r="691" spans="1:3" ht="9" customHeight="1" x14ac:dyDescent="0.45">
      <c r="A691" s="13" t="s">
        <v>614</v>
      </c>
      <c r="B691" s="13" t="s">
        <v>591</v>
      </c>
      <c r="C691" s="13" t="s">
        <v>107</v>
      </c>
    </row>
    <row r="692" spans="1:3" ht="9" customHeight="1" x14ac:dyDescent="0.45">
      <c r="A692" s="13" t="s">
        <v>615</v>
      </c>
      <c r="B692" s="13" t="s">
        <v>591</v>
      </c>
      <c r="C692" s="13" t="s">
        <v>107</v>
      </c>
    </row>
    <row r="693" spans="1:3" ht="9" customHeight="1" x14ac:dyDescent="0.45">
      <c r="A693" s="13" t="s">
        <v>621</v>
      </c>
      <c r="B693" s="13" t="s">
        <v>591</v>
      </c>
      <c r="C693" s="13" t="s">
        <v>107</v>
      </c>
    </row>
    <row r="694" spans="1:3" ht="9" customHeight="1" x14ac:dyDescent="0.45">
      <c r="A694" s="13" t="s">
        <v>624</v>
      </c>
      <c r="B694" s="13" t="s">
        <v>591</v>
      </c>
      <c r="C694" s="13" t="s">
        <v>107</v>
      </c>
    </row>
    <row r="695" spans="1:3" ht="9" customHeight="1" x14ac:dyDescent="0.45">
      <c r="A695" s="13" t="s">
        <v>626</v>
      </c>
      <c r="B695" s="13" t="s">
        <v>591</v>
      </c>
      <c r="C695" s="13" t="s">
        <v>107</v>
      </c>
    </row>
    <row r="696" spans="1:3" ht="9" customHeight="1" x14ac:dyDescent="0.45">
      <c r="A696" s="13" t="s">
        <v>651</v>
      </c>
      <c r="B696" s="13" t="s">
        <v>647</v>
      </c>
      <c r="C696" s="13" t="s">
        <v>108</v>
      </c>
    </row>
    <row r="697" spans="1:3" ht="9" customHeight="1" x14ac:dyDescent="0.45">
      <c r="A697" s="13" t="s">
        <v>877</v>
      </c>
      <c r="B697" s="13" t="s">
        <v>880</v>
      </c>
      <c r="C697" s="13" t="s">
        <v>114</v>
      </c>
    </row>
    <row r="698" spans="1:3" ht="9" customHeight="1" x14ac:dyDescent="0.45">
      <c r="A698" s="13" t="s">
        <v>878</v>
      </c>
      <c r="B698" s="13" t="s">
        <v>880</v>
      </c>
      <c r="C698" s="13" t="s">
        <v>114</v>
      </c>
    </row>
    <row r="699" spans="1:3" ht="9" customHeight="1" x14ac:dyDescent="0.45">
      <c r="A699" s="13" t="s">
        <v>659</v>
      </c>
      <c r="B699" s="13" t="s">
        <v>654</v>
      </c>
      <c r="C699" s="13" t="s">
        <v>108</v>
      </c>
    </row>
    <row r="700" spans="1:3" ht="9" customHeight="1" x14ac:dyDescent="0.45">
      <c r="A700" s="13" t="s">
        <v>664</v>
      </c>
      <c r="B700" s="13" t="s">
        <v>654</v>
      </c>
      <c r="C700" s="13" t="s">
        <v>108</v>
      </c>
    </row>
    <row r="701" spans="1:3" ht="9" customHeight="1" x14ac:dyDescent="0.45">
      <c r="A701" s="13" t="s">
        <v>670</v>
      </c>
      <c r="B701" s="13" t="s">
        <v>654</v>
      </c>
      <c r="C701" s="13" t="s">
        <v>108</v>
      </c>
    </row>
    <row r="702" spans="1:3" ht="9" customHeight="1" x14ac:dyDescent="0.45">
      <c r="A702" s="13" t="s">
        <v>491</v>
      </c>
      <c r="B702" s="13" t="s">
        <v>482</v>
      </c>
      <c r="C702" s="13" t="s">
        <v>106</v>
      </c>
    </row>
    <row r="703" spans="1:3" ht="9" customHeight="1" x14ac:dyDescent="0.45">
      <c r="A703" s="13" t="s">
        <v>494</v>
      </c>
      <c r="B703" s="13" t="s">
        <v>482</v>
      </c>
      <c r="C703" s="13" t="s">
        <v>106</v>
      </c>
    </row>
    <row r="704" spans="1:3" ht="9" customHeight="1" x14ac:dyDescent="0.45">
      <c r="A704" s="13" t="s">
        <v>484</v>
      </c>
      <c r="B704" s="13" t="s">
        <v>482</v>
      </c>
      <c r="C704" s="13" t="s">
        <v>106</v>
      </c>
    </row>
    <row r="705" spans="1:3" ht="9" customHeight="1" x14ac:dyDescent="0.45">
      <c r="A705" s="13" t="s">
        <v>486</v>
      </c>
      <c r="B705" s="13" t="s">
        <v>482</v>
      </c>
      <c r="C705" s="13" t="s">
        <v>106</v>
      </c>
    </row>
    <row r="706" spans="1:3" ht="9" customHeight="1" x14ac:dyDescent="0.45">
      <c r="A706" s="13" t="s">
        <v>510</v>
      </c>
      <c r="B706" s="13" t="s">
        <v>509</v>
      </c>
      <c r="C706" s="13" t="s">
        <v>106</v>
      </c>
    </row>
    <row r="707" spans="1:3" ht="9" customHeight="1" x14ac:dyDescent="0.45">
      <c r="A707" s="13" t="s">
        <v>445</v>
      </c>
      <c r="B707" s="13" t="s">
        <v>420</v>
      </c>
      <c r="C707" s="13" t="s">
        <v>106</v>
      </c>
    </row>
    <row r="708" spans="1:3" ht="9" customHeight="1" x14ac:dyDescent="0.45">
      <c r="A708" s="13" t="s">
        <v>648</v>
      </c>
      <c r="B708" s="13" t="s">
        <v>647</v>
      </c>
      <c r="C708" s="13" t="s">
        <v>108</v>
      </c>
    </row>
    <row r="709" spans="1:3" ht="9" customHeight="1" x14ac:dyDescent="0.45">
      <c r="A709" s="13" t="s">
        <v>841</v>
      </c>
      <c r="B709" s="13" t="s">
        <v>839</v>
      </c>
      <c r="C709" s="13" t="s">
        <v>113</v>
      </c>
    </row>
    <row r="710" spans="1:3" ht="9" customHeight="1" x14ac:dyDescent="0.45">
      <c r="A710" s="13" t="s">
        <v>687</v>
      </c>
      <c r="B710" s="13" t="s">
        <v>686</v>
      </c>
      <c r="C710" s="13" t="s">
        <v>109</v>
      </c>
    </row>
    <row r="711" spans="1:3" ht="9" customHeight="1" x14ac:dyDescent="0.45">
      <c r="A711" s="13" t="s">
        <v>331</v>
      </c>
      <c r="B711" s="13" t="s">
        <v>326</v>
      </c>
      <c r="C711" s="13" t="s">
        <v>102</v>
      </c>
    </row>
    <row r="712" spans="1:3" ht="9" customHeight="1" x14ac:dyDescent="0.45">
      <c r="A712" s="13" t="s">
        <v>757</v>
      </c>
      <c r="B712" s="13" t="s">
        <v>755</v>
      </c>
      <c r="C712" s="13" t="s">
        <v>110</v>
      </c>
    </row>
    <row r="713" spans="1:3" ht="9" customHeight="1" x14ac:dyDescent="0.45">
      <c r="A713" s="13" t="s">
        <v>427</v>
      </c>
      <c r="B713" s="13" t="s">
        <v>420</v>
      </c>
      <c r="C713" s="13" t="s">
        <v>106</v>
      </c>
    </row>
    <row r="714" spans="1:3" ht="9" customHeight="1" x14ac:dyDescent="0.45">
      <c r="A714" s="13" t="s">
        <v>239</v>
      </c>
      <c r="B714" s="13" t="s">
        <v>970</v>
      </c>
      <c r="C714" s="13" t="s">
        <v>100</v>
      </c>
    </row>
    <row r="715" spans="1:3" ht="9" customHeight="1" x14ac:dyDescent="0.45">
      <c r="A715" s="13" t="s">
        <v>924</v>
      </c>
      <c r="B715" s="13" t="s">
        <v>921</v>
      </c>
      <c r="C715" s="13" t="s">
        <v>116</v>
      </c>
    </row>
    <row r="716" spans="1:3" ht="9" customHeight="1" x14ac:dyDescent="0.45">
      <c r="A716" s="13" t="s">
        <v>917</v>
      </c>
      <c r="B716" s="13" t="s">
        <v>913</v>
      </c>
      <c r="C716" s="13" t="s">
        <v>116</v>
      </c>
    </row>
    <row r="717" spans="1:3" ht="9" customHeight="1" x14ac:dyDescent="0.45">
      <c r="A717" s="13" t="s">
        <v>137</v>
      </c>
      <c r="B717" s="13" t="s">
        <v>939</v>
      </c>
      <c r="C717" s="13" t="s">
        <v>98</v>
      </c>
    </row>
    <row r="718" spans="1:3" ht="9" customHeight="1" x14ac:dyDescent="0.45">
      <c r="A718" s="13" t="s">
        <v>138</v>
      </c>
      <c r="B718" s="13" t="s">
        <v>939</v>
      </c>
      <c r="C718" s="13" t="s">
        <v>98</v>
      </c>
    </row>
    <row r="719" spans="1:3" ht="9" customHeight="1" x14ac:dyDescent="0.45">
      <c r="A719" s="13" t="s">
        <v>713</v>
      </c>
      <c r="B719" s="13" t="s">
        <v>694</v>
      </c>
      <c r="C719" s="13" t="s">
        <v>109</v>
      </c>
    </row>
    <row r="720" spans="1:3" ht="9" customHeight="1" x14ac:dyDescent="0.45">
      <c r="A720" s="13" t="s">
        <v>140</v>
      </c>
      <c r="B720" s="13" t="s">
        <v>939</v>
      </c>
      <c r="C720" s="13" t="s">
        <v>98</v>
      </c>
    </row>
    <row r="721" spans="1:3" ht="9" customHeight="1" x14ac:dyDescent="0.45">
      <c r="A721" s="13" t="s">
        <v>699</v>
      </c>
      <c r="B721" s="13" t="s">
        <v>694</v>
      </c>
      <c r="C721" s="13" t="s">
        <v>109</v>
      </c>
    </row>
    <row r="722" spans="1:3" ht="9" customHeight="1" x14ac:dyDescent="0.45">
      <c r="A722" s="13" t="s">
        <v>876</v>
      </c>
      <c r="B722" s="13" t="s">
        <v>880</v>
      </c>
      <c r="C722" s="13" t="s">
        <v>114</v>
      </c>
    </row>
    <row r="723" spans="1:3" ht="9" customHeight="1" x14ac:dyDescent="0.45">
      <c r="A723" s="13" t="s">
        <v>777</v>
      </c>
      <c r="B723" s="13" t="s">
        <v>772</v>
      </c>
      <c r="C723" s="13" t="s">
        <v>111</v>
      </c>
    </row>
    <row r="724" spans="1:3" ht="9" customHeight="1" x14ac:dyDescent="0.45">
      <c r="A724" s="13" t="s">
        <v>798</v>
      </c>
      <c r="B724" s="13" t="s">
        <v>806</v>
      </c>
      <c r="C724" s="13" t="s">
        <v>111</v>
      </c>
    </row>
    <row r="725" spans="1:3" ht="9" customHeight="1" x14ac:dyDescent="0.45">
      <c r="A725" s="13" t="s">
        <v>785</v>
      </c>
      <c r="B725" s="13" t="s">
        <v>772</v>
      </c>
      <c r="C725" s="13" t="s">
        <v>111</v>
      </c>
    </row>
    <row r="726" spans="1:3" ht="9" customHeight="1" x14ac:dyDescent="0.45">
      <c r="A726" s="13" t="s">
        <v>256</v>
      </c>
      <c r="B726" s="13" t="s">
        <v>255</v>
      </c>
      <c r="C726" s="13" t="s">
        <v>100</v>
      </c>
    </row>
    <row r="727" spans="1:3" ht="9" customHeight="1" x14ac:dyDescent="0.45">
      <c r="A727" s="13" t="s">
        <v>214</v>
      </c>
      <c r="B727" s="13" t="s">
        <v>968</v>
      </c>
      <c r="C727" s="13" t="s">
        <v>99</v>
      </c>
    </row>
    <row r="728" spans="1:3" ht="9" customHeight="1" x14ac:dyDescent="0.45">
      <c r="A728" s="13" t="s">
        <v>649</v>
      </c>
      <c r="B728" s="13" t="s">
        <v>647</v>
      </c>
      <c r="C728" s="13" t="s">
        <v>108</v>
      </c>
    </row>
    <row r="729" spans="1:3" ht="9" customHeight="1" x14ac:dyDescent="0.45">
      <c r="A729" s="13" t="s">
        <v>657</v>
      </c>
      <c r="B729" s="13" t="s">
        <v>654</v>
      </c>
      <c r="C729" s="13" t="s">
        <v>108</v>
      </c>
    </row>
    <row r="730" spans="1:3" ht="9" customHeight="1" x14ac:dyDescent="0.45">
      <c r="A730" s="13" t="s">
        <v>665</v>
      </c>
      <c r="B730" s="13" t="s">
        <v>654</v>
      </c>
      <c r="C730" s="13" t="s">
        <v>108</v>
      </c>
    </row>
    <row r="731" spans="1:3" ht="9" customHeight="1" x14ac:dyDescent="0.45">
      <c r="A731" s="13" t="s">
        <v>666</v>
      </c>
      <c r="B731" s="13" t="s">
        <v>654</v>
      </c>
      <c r="C731" s="13" t="s">
        <v>108</v>
      </c>
    </row>
    <row r="732" spans="1:3" ht="9" customHeight="1" x14ac:dyDescent="0.45">
      <c r="A732" s="13" t="s">
        <v>815</v>
      </c>
      <c r="B732" s="13" t="s">
        <v>813</v>
      </c>
      <c r="C732" s="13" t="s">
        <v>112</v>
      </c>
    </row>
    <row r="733" spans="1:3" ht="9" customHeight="1" x14ac:dyDescent="0.45">
      <c r="A733" s="13" t="s">
        <v>826</v>
      </c>
      <c r="B733" s="13" t="s">
        <v>819</v>
      </c>
      <c r="C733" s="13" t="s">
        <v>112</v>
      </c>
    </row>
    <row r="734" spans="1:3" ht="9" customHeight="1" x14ac:dyDescent="0.45">
      <c r="A734" s="13" t="s">
        <v>829</v>
      </c>
      <c r="B734" s="13" t="s">
        <v>819</v>
      </c>
      <c r="C734" s="13" t="s">
        <v>112</v>
      </c>
    </row>
    <row r="735" spans="1:3" ht="9" customHeight="1" x14ac:dyDescent="0.45">
      <c r="A735" s="13" t="s">
        <v>823</v>
      </c>
      <c r="B735" s="13" t="s">
        <v>819</v>
      </c>
      <c r="C735" s="13" t="s">
        <v>112</v>
      </c>
    </row>
    <row r="736" spans="1:3" ht="9" customHeight="1" x14ac:dyDescent="0.45">
      <c r="A736" s="13" t="s">
        <v>378</v>
      </c>
      <c r="B736" s="13" t="s">
        <v>976</v>
      </c>
      <c r="C736" s="13" t="s">
        <v>105</v>
      </c>
    </row>
    <row r="737" spans="1:3" ht="9" customHeight="1" x14ac:dyDescent="0.45">
      <c r="A737" s="13" t="s">
        <v>384</v>
      </c>
      <c r="B737" s="13" t="s">
        <v>976</v>
      </c>
      <c r="C737" s="13" t="s">
        <v>105</v>
      </c>
    </row>
    <row r="738" spans="1:3" ht="9" customHeight="1" x14ac:dyDescent="0.45">
      <c r="A738" s="13" t="s">
        <v>380</v>
      </c>
      <c r="B738" s="13" t="s">
        <v>976</v>
      </c>
      <c r="C738" s="13" t="s">
        <v>105</v>
      </c>
    </row>
    <row r="739" spans="1:3" ht="9" customHeight="1" x14ac:dyDescent="0.45">
      <c r="A739" s="13" t="s">
        <v>297</v>
      </c>
      <c r="B739" s="13" t="s">
        <v>291</v>
      </c>
      <c r="C739" s="13" t="s">
        <v>101</v>
      </c>
    </row>
    <row r="740" spans="1:3" ht="9" customHeight="1" x14ac:dyDescent="0.45">
      <c r="A740" s="13" t="s">
        <v>302</v>
      </c>
      <c r="B740" s="13" t="s">
        <v>291</v>
      </c>
      <c r="C740" s="13" t="s">
        <v>101</v>
      </c>
    </row>
    <row r="741" spans="1:3" ht="9" customHeight="1" x14ac:dyDescent="0.45">
      <c r="A741" s="13" t="s">
        <v>856</v>
      </c>
      <c r="B741" s="13" t="s">
        <v>839</v>
      </c>
      <c r="C741" s="13" t="s">
        <v>113</v>
      </c>
    </row>
    <row r="742" spans="1:3" ht="9" customHeight="1" x14ac:dyDescent="0.45">
      <c r="A742" s="13" t="s">
        <v>833</v>
      </c>
      <c r="B742" s="13" t="s">
        <v>832</v>
      </c>
      <c r="C742" s="13" t="s">
        <v>113</v>
      </c>
    </row>
    <row r="743" spans="1:3" ht="9" customHeight="1" x14ac:dyDescent="0.45">
      <c r="A743" s="13" t="s">
        <v>737</v>
      </c>
      <c r="B743" s="13" t="s">
        <v>735</v>
      </c>
      <c r="C743" s="13" t="s">
        <v>109</v>
      </c>
    </row>
    <row r="744" spans="1:3" ht="9" customHeight="1" x14ac:dyDescent="0.45">
      <c r="A744" s="13" t="s">
        <v>711</v>
      </c>
      <c r="B744" s="13" t="s">
        <v>694</v>
      </c>
      <c r="C744" s="13" t="s">
        <v>109</v>
      </c>
    </row>
    <row r="745" spans="1:3" ht="9" customHeight="1" x14ac:dyDescent="0.45">
      <c r="A745" s="13" t="s">
        <v>714</v>
      </c>
      <c r="B745" s="13" t="s">
        <v>694</v>
      </c>
      <c r="C745" s="13" t="s">
        <v>109</v>
      </c>
    </row>
    <row r="746" spans="1:3" ht="9" customHeight="1" x14ac:dyDescent="0.45">
      <c r="A746" s="13" t="s">
        <v>847</v>
      </c>
      <c r="B746" s="13" t="s">
        <v>839</v>
      </c>
      <c r="C746" s="13" t="s">
        <v>113</v>
      </c>
    </row>
    <row r="747" spans="1:3" ht="9" customHeight="1" x14ac:dyDescent="0.45">
      <c r="A747" s="13" t="s">
        <v>846</v>
      </c>
      <c r="B747" s="13" t="s">
        <v>839</v>
      </c>
      <c r="C747" s="13" t="s">
        <v>113</v>
      </c>
    </row>
    <row r="748" spans="1:3" ht="9" customHeight="1" x14ac:dyDescent="0.45">
      <c r="A748" s="13" t="s">
        <v>848</v>
      </c>
      <c r="B748" s="13" t="s">
        <v>839</v>
      </c>
      <c r="C748" s="13" t="s">
        <v>113</v>
      </c>
    </row>
    <row r="749" spans="1:3" ht="9" customHeight="1" x14ac:dyDescent="0.45">
      <c r="A749" s="13" t="s">
        <v>851</v>
      </c>
      <c r="B749" s="13" t="s">
        <v>839</v>
      </c>
      <c r="C749" s="13" t="s">
        <v>113</v>
      </c>
    </row>
    <row r="750" spans="1:3" ht="9" customHeight="1" x14ac:dyDescent="0.45">
      <c r="A750" s="13" t="s">
        <v>854</v>
      </c>
      <c r="B750" s="13" t="s">
        <v>839</v>
      </c>
      <c r="C750" s="13" t="s">
        <v>113</v>
      </c>
    </row>
    <row r="751" spans="1:3" ht="9" customHeight="1" x14ac:dyDescent="0.45">
      <c r="A751" s="13" t="s">
        <v>855</v>
      </c>
      <c r="B751" s="13" t="s">
        <v>839</v>
      </c>
      <c r="C751" s="13" t="s">
        <v>113</v>
      </c>
    </row>
    <row r="752" spans="1:3" ht="9" customHeight="1" x14ac:dyDescent="0.45">
      <c r="A752" s="13" t="s">
        <v>836</v>
      </c>
      <c r="B752" s="13" t="s">
        <v>832</v>
      </c>
      <c r="C752" s="13" t="s">
        <v>113</v>
      </c>
    </row>
    <row r="753" spans="1:3" ht="9" customHeight="1" x14ac:dyDescent="0.45">
      <c r="A753" s="13" t="s">
        <v>861</v>
      </c>
      <c r="B753" s="13" t="s">
        <v>839</v>
      </c>
      <c r="C753" s="13" t="s">
        <v>113</v>
      </c>
    </row>
    <row r="754" spans="1:3" ht="9" customHeight="1" x14ac:dyDescent="0.45">
      <c r="A754" s="13" t="s">
        <v>198</v>
      </c>
      <c r="B754" s="13" t="s">
        <v>968</v>
      </c>
      <c r="C754" s="13" t="s">
        <v>99</v>
      </c>
    </row>
    <row r="755" spans="1:3" ht="9" customHeight="1" x14ac:dyDescent="0.45">
      <c r="A755" s="13" t="s">
        <v>213</v>
      </c>
      <c r="B755" s="13" t="s">
        <v>968</v>
      </c>
      <c r="C755" s="13" t="s">
        <v>99</v>
      </c>
    </row>
    <row r="756" spans="1:3" ht="9" customHeight="1" x14ac:dyDescent="0.45">
      <c r="A756" s="13" t="s">
        <v>226</v>
      </c>
      <c r="B756" s="13" t="s">
        <v>968</v>
      </c>
      <c r="C756" s="13" t="s">
        <v>99</v>
      </c>
    </row>
    <row r="757" spans="1:3" ht="9" customHeight="1" x14ac:dyDescent="0.45">
      <c r="A757" s="13" t="s">
        <v>361</v>
      </c>
      <c r="B757" s="13" t="s">
        <v>358</v>
      </c>
      <c r="C757" s="13" t="s">
        <v>104</v>
      </c>
    </row>
    <row r="758" spans="1:3" ht="9" customHeight="1" x14ac:dyDescent="0.45">
      <c r="A758" s="13" t="s">
        <v>228</v>
      </c>
      <c r="B758" s="13" t="s">
        <v>968</v>
      </c>
      <c r="C758" s="13" t="s">
        <v>99</v>
      </c>
    </row>
    <row r="759" spans="1:3" ht="9" customHeight="1" x14ac:dyDescent="0.45">
      <c r="A759" s="13" t="s">
        <v>695</v>
      </c>
      <c r="B759" s="13" t="s">
        <v>694</v>
      </c>
      <c r="C759" s="13" t="s">
        <v>109</v>
      </c>
    </row>
    <row r="760" spans="1:3" ht="9" customHeight="1" x14ac:dyDescent="0.45">
      <c r="A760" s="13" t="s">
        <v>151</v>
      </c>
      <c r="B760" s="13" t="s">
        <v>940</v>
      </c>
      <c r="C760" s="13" t="s">
        <v>98</v>
      </c>
    </row>
    <row r="761" spans="1:3" ht="9" customHeight="1" x14ac:dyDescent="0.45">
      <c r="A761" s="13" t="s">
        <v>233</v>
      </c>
      <c r="B761" s="13" t="s">
        <v>970</v>
      </c>
      <c r="C761" s="13" t="s">
        <v>100</v>
      </c>
    </row>
    <row r="762" spans="1:3" ht="9" customHeight="1" x14ac:dyDescent="0.45">
      <c r="A762" s="13" t="s">
        <v>132</v>
      </c>
      <c r="B762" s="13" t="s">
        <v>939</v>
      </c>
      <c r="C762" s="13" t="s">
        <v>98</v>
      </c>
    </row>
    <row r="763" spans="1:3" ht="9" customHeight="1" x14ac:dyDescent="0.45">
      <c r="A763" s="13" t="s">
        <v>134</v>
      </c>
      <c r="B763" s="13" t="s">
        <v>939</v>
      </c>
      <c r="C763" s="13" t="s">
        <v>98</v>
      </c>
    </row>
    <row r="764" spans="1:3" ht="9" customHeight="1" x14ac:dyDescent="0.45">
      <c r="A764" s="13" t="s">
        <v>842</v>
      </c>
      <c r="B764" s="13" t="s">
        <v>839</v>
      </c>
      <c r="C764" s="13" t="s">
        <v>113</v>
      </c>
    </row>
    <row r="765" spans="1:3" ht="9" customHeight="1" x14ac:dyDescent="0.45">
      <c r="A765" s="13" t="s">
        <v>672</v>
      </c>
      <c r="B765" s="13" t="s">
        <v>654</v>
      </c>
      <c r="C765" s="13" t="s">
        <v>108</v>
      </c>
    </row>
    <row r="766" spans="1:3" ht="9" customHeight="1" x14ac:dyDescent="0.45">
      <c r="A766" s="13" t="s">
        <v>385</v>
      </c>
      <c r="B766" s="13" t="s">
        <v>976</v>
      </c>
      <c r="C766" s="13" t="s">
        <v>105</v>
      </c>
    </row>
    <row r="767" spans="1:3" ht="9" customHeight="1" x14ac:dyDescent="0.45">
      <c r="A767" s="13" t="s">
        <v>454</v>
      </c>
      <c r="B767" s="13" t="s">
        <v>420</v>
      </c>
      <c r="C767" s="13" t="s">
        <v>106</v>
      </c>
    </row>
    <row r="768" spans="1:3" ht="9" customHeight="1" x14ac:dyDescent="0.45">
      <c r="A768" s="13" t="s">
        <v>480</v>
      </c>
      <c r="B768" s="13" t="s">
        <v>475</v>
      </c>
      <c r="C768" s="13" t="s">
        <v>106</v>
      </c>
    </row>
    <row r="769" spans="1:3" ht="9" customHeight="1" x14ac:dyDescent="0.45">
      <c r="A769" s="13" t="s">
        <v>221</v>
      </c>
      <c r="B769" s="13" t="s">
        <v>968</v>
      </c>
      <c r="C769" s="13" t="s">
        <v>99</v>
      </c>
    </row>
    <row r="770" spans="1:3" ht="9" customHeight="1" x14ac:dyDescent="0.45">
      <c r="A770" s="13" t="s">
        <v>188</v>
      </c>
      <c r="B770" s="13" t="s">
        <v>968</v>
      </c>
      <c r="C770" s="13" t="s">
        <v>99</v>
      </c>
    </row>
    <row r="771" spans="1:3" ht="9" customHeight="1" x14ac:dyDescent="0.45">
      <c r="A771" s="13" t="s">
        <v>898</v>
      </c>
      <c r="B771" s="13" t="s">
        <v>881</v>
      </c>
      <c r="C771" s="13" t="s">
        <v>114</v>
      </c>
    </row>
    <row r="772" spans="1:3" ht="9" customHeight="1" x14ac:dyDescent="0.45">
      <c r="A772" s="13" t="s">
        <v>837</v>
      </c>
      <c r="B772" s="13" t="s">
        <v>832</v>
      </c>
      <c r="C772" s="13" t="s">
        <v>113</v>
      </c>
    </row>
    <row r="773" spans="1:3" ht="9" customHeight="1" x14ac:dyDescent="0.45">
      <c r="A773" s="13" t="s">
        <v>442</v>
      </c>
      <c r="B773" s="13" t="s">
        <v>420</v>
      </c>
      <c r="C773" s="13" t="s">
        <v>106</v>
      </c>
    </row>
    <row r="774" spans="1:3" ht="9" customHeight="1" x14ac:dyDescent="0.45">
      <c r="A774" s="13" t="s">
        <v>407</v>
      </c>
      <c r="B774" s="13" t="s">
        <v>389</v>
      </c>
      <c r="C774" s="13" t="s">
        <v>105</v>
      </c>
    </row>
    <row r="775" spans="1:3" ht="9" customHeight="1" x14ac:dyDescent="0.45">
      <c r="A775" s="13" t="s">
        <v>674</v>
      </c>
      <c r="B775" s="13" t="s">
        <v>654</v>
      </c>
      <c r="C775" s="13" t="s">
        <v>108</v>
      </c>
    </row>
    <row r="776" spans="1:3" ht="9" customHeight="1" x14ac:dyDescent="0.45">
      <c r="A776" s="13" t="s">
        <v>860</v>
      </c>
      <c r="B776" s="13" t="s">
        <v>839</v>
      </c>
      <c r="C776" s="13" t="s">
        <v>113</v>
      </c>
    </row>
    <row r="777" spans="1:3" ht="9" customHeight="1" x14ac:dyDescent="0.45">
      <c r="A777" s="13" t="s">
        <v>468</v>
      </c>
      <c r="B777" s="13" t="s">
        <v>464</v>
      </c>
      <c r="C777" s="13" t="s">
        <v>106</v>
      </c>
    </row>
    <row r="778" spans="1:3" ht="9" customHeight="1" x14ac:dyDescent="0.45">
      <c r="A778" s="13" t="s">
        <v>470</v>
      </c>
      <c r="B778" s="13" t="s">
        <v>464</v>
      </c>
      <c r="C778" s="13" t="s">
        <v>106</v>
      </c>
    </row>
    <row r="779" spans="1:3" ht="9" customHeight="1" x14ac:dyDescent="0.45">
      <c r="A779" s="13" t="s">
        <v>471</v>
      </c>
      <c r="B779" s="13" t="s">
        <v>464</v>
      </c>
      <c r="C779" s="13" t="s">
        <v>106</v>
      </c>
    </row>
    <row r="780" spans="1:3" ht="9" customHeight="1" x14ac:dyDescent="0.45">
      <c r="A780" s="13" t="s">
        <v>472</v>
      </c>
      <c r="B780" s="13" t="s">
        <v>464</v>
      </c>
      <c r="C780" s="13" t="s">
        <v>106</v>
      </c>
    </row>
    <row r="781" spans="1:3" ht="9" customHeight="1" x14ac:dyDescent="0.45">
      <c r="A781" s="13" t="s">
        <v>514</v>
      </c>
      <c r="B781" s="13" t="s">
        <v>509</v>
      </c>
      <c r="C781" s="13" t="s">
        <v>106</v>
      </c>
    </row>
    <row r="782" spans="1:3" ht="9" customHeight="1" x14ac:dyDescent="0.45">
      <c r="A782" s="13" t="s">
        <v>186</v>
      </c>
      <c r="B782" s="13" t="s">
        <v>968</v>
      </c>
      <c r="C782" s="13" t="s">
        <v>99</v>
      </c>
    </row>
    <row r="783" spans="1:3" ht="9" customHeight="1" x14ac:dyDescent="0.45">
      <c r="A783" s="13" t="s">
        <v>506</v>
      </c>
      <c r="B783" s="13" t="s">
        <v>508</v>
      </c>
      <c r="C783" s="13" t="s">
        <v>106</v>
      </c>
    </row>
    <row r="784" spans="1:3" ht="9" customHeight="1" x14ac:dyDescent="0.45">
      <c r="A784" s="13" t="s">
        <v>293</v>
      </c>
      <c r="B784" s="13" t="s">
        <v>291</v>
      </c>
      <c r="C784" s="13" t="s">
        <v>101</v>
      </c>
    </row>
    <row r="785" spans="1:3" ht="9" customHeight="1" x14ac:dyDescent="0.45">
      <c r="A785" s="13" t="s">
        <v>235</v>
      </c>
      <c r="B785" s="13" t="s">
        <v>970</v>
      </c>
      <c r="C785" s="13" t="s">
        <v>100</v>
      </c>
    </row>
    <row r="786" spans="1:3" ht="9" customHeight="1" x14ac:dyDescent="0.45">
      <c r="A786" s="13" t="s">
        <v>849</v>
      </c>
      <c r="B786" s="13" t="s">
        <v>839</v>
      </c>
      <c r="C786" s="13" t="s">
        <v>113</v>
      </c>
    </row>
    <row r="787" spans="1:3" ht="9" customHeight="1" x14ac:dyDescent="0.45">
      <c r="A787" s="13" t="s">
        <v>840</v>
      </c>
      <c r="B787" s="13" t="s">
        <v>839</v>
      </c>
      <c r="C787" s="13" t="s">
        <v>113</v>
      </c>
    </row>
    <row r="788" spans="1:3" ht="9" customHeight="1" x14ac:dyDescent="0.45">
      <c r="A788" s="13" t="s">
        <v>661</v>
      </c>
      <c r="B788" s="13" t="s">
        <v>654</v>
      </c>
      <c r="C788" s="13" t="s">
        <v>108</v>
      </c>
    </row>
    <row r="789" spans="1:3" ht="9" customHeight="1" x14ac:dyDescent="0.45">
      <c r="A789" s="13" t="s">
        <v>604</v>
      </c>
      <c r="B789" s="13" t="s">
        <v>591</v>
      </c>
      <c r="C789" s="13" t="s">
        <v>107</v>
      </c>
    </row>
    <row r="790" spans="1:3" ht="9" customHeight="1" x14ac:dyDescent="0.45">
      <c r="A790" s="13" t="s">
        <v>316</v>
      </c>
      <c r="B790" s="13" t="s">
        <v>308</v>
      </c>
      <c r="C790" s="13" t="s">
        <v>101</v>
      </c>
    </row>
    <row r="791" spans="1:3" ht="9" customHeight="1" x14ac:dyDescent="0.45">
      <c r="A791" s="13" t="s">
        <v>317</v>
      </c>
      <c r="B791" s="13" t="s">
        <v>308</v>
      </c>
      <c r="C791" s="13" t="s">
        <v>101</v>
      </c>
    </row>
    <row r="792" spans="1:3" ht="9" customHeight="1" x14ac:dyDescent="0.45">
      <c r="B792" s="6"/>
    </row>
  </sheetData>
  <pageMargins left="0.7" right="0.7" top="0.75" bottom="0.75" header="0.3" footer="0.3"/>
  <pageSetup orientation="portrait" r:id="rId1"/>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Dashboard</vt:lpstr>
      <vt:lpstr>Data</vt:lpstr>
      <vt:lpstr>InterPivot</vt:lpstr>
      <vt:lpstr>Formula Tables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Andrew Fleury</cp:lastModifiedBy>
  <dcterms:created xsi:type="dcterms:W3CDTF">2016-03-29T08:21:02Z</dcterms:created>
  <dcterms:modified xsi:type="dcterms:W3CDTF">2017-05-23T05:50:15Z</dcterms:modified>
</cp:coreProperties>
</file>